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113" i="2" l="1"/>
  <c r="F9" i="4" l="1"/>
  <c r="E113" i="2"/>
  <c r="J15" i="3" l="1"/>
  <c r="K78" i="2"/>
  <c r="J78" i="2"/>
  <c r="K35" i="3" l="1"/>
  <c r="J64" i="2"/>
  <c r="J63" i="2"/>
  <c r="H58" i="2"/>
  <c r="G58" i="2"/>
  <c r="D18" i="3" l="1"/>
  <c r="J69" i="2"/>
  <c r="D56" i="3" l="1"/>
  <c r="I44" i="3"/>
  <c r="J118" i="2"/>
  <c r="I106" i="2"/>
  <c r="H113" i="2"/>
  <c r="G113" i="2"/>
  <c r="F113" i="2"/>
  <c r="I54" i="2"/>
  <c r="H54" i="2"/>
  <c r="G24" i="4" l="1"/>
  <c r="G23" i="4" s="1"/>
  <c r="G22" i="4" s="1"/>
  <c r="G29" i="4"/>
  <c r="G28" i="4" s="1"/>
  <c r="G27" i="4" s="1"/>
  <c r="D24" i="4"/>
  <c r="D23" i="4" s="1"/>
  <c r="D22" i="4" s="1"/>
  <c r="D29" i="4"/>
  <c r="D28" i="4" s="1"/>
  <c r="D27" i="4" s="1"/>
  <c r="J126" i="2"/>
  <c r="H67" i="2"/>
  <c r="H66" i="2" s="1"/>
  <c r="H65" i="2" s="1"/>
  <c r="G67" i="2"/>
  <c r="G66" i="2" s="1"/>
  <c r="G65" i="2" s="1"/>
  <c r="I37" i="2"/>
  <c r="G37" i="2"/>
  <c r="F37" i="2"/>
  <c r="D37" i="2"/>
  <c r="J40" i="2"/>
  <c r="K80" i="2"/>
  <c r="J80" i="2"/>
  <c r="L27" i="2"/>
  <c r="K27" i="2"/>
  <c r="J27" i="2"/>
  <c r="L41" i="3"/>
  <c r="K41" i="3"/>
  <c r="J41" i="3"/>
  <c r="H38" i="3"/>
  <c r="G38" i="3"/>
  <c r="E38" i="3"/>
  <c r="D38" i="3"/>
  <c r="I95" i="2"/>
  <c r="L35" i="3"/>
  <c r="G18" i="3"/>
  <c r="J99" i="2"/>
  <c r="J88" i="2"/>
  <c r="L29" i="2"/>
  <c r="K29" i="2"/>
  <c r="J29" i="2"/>
  <c r="J105" i="2"/>
  <c r="H95" i="2"/>
  <c r="H94" i="2" s="1"/>
  <c r="G95" i="2"/>
  <c r="G94" i="2" s="1"/>
  <c r="J87" i="2"/>
  <c r="G54" i="2"/>
  <c r="H31" i="3"/>
  <c r="G31" i="3"/>
  <c r="E31" i="3"/>
  <c r="D31" i="3"/>
  <c r="D25" i="3"/>
  <c r="J35" i="3"/>
  <c r="I103" i="2"/>
  <c r="I100" i="2" s="1"/>
  <c r="H103" i="2"/>
  <c r="H100" i="2" s="1"/>
  <c r="G103" i="2"/>
  <c r="G100" i="2" s="1"/>
  <c r="F103" i="2"/>
  <c r="F100" i="2" s="1"/>
  <c r="E103" i="2"/>
  <c r="E100" i="2" s="1"/>
  <c r="D103" i="2"/>
  <c r="D100" i="2" s="1"/>
  <c r="K24" i="3"/>
  <c r="J24" i="3"/>
  <c r="E13" i="2" l="1"/>
  <c r="G13" i="2"/>
  <c r="F18" i="3" l="1"/>
  <c r="G47" i="3"/>
  <c r="I20" i="3"/>
  <c r="H20" i="3"/>
  <c r="G20" i="3"/>
  <c r="F20" i="3"/>
  <c r="E20" i="3"/>
  <c r="D20" i="3"/>
  <c r="L128" i="2"/>
  <c r="K128" i="2"/>
  <c r="J128" i="2"/>
  <c r="L127" i="2"/>
  <c r="K127" i="2"/>
  <c r="J127" i="2"/>
  <c r="L122" i="2"/>
  <c r="K122" i="2"/>
  <c r="J122" i="2"/>
  <c r="L121" i="2"/>
  <c r="K121" i="2"/>
  <c r="J121" i="2"/>
  <c r="L120" i="2"/>
  <c r="K120" i="2"/>
  <c r="J120" i="2"/>
  <c r="L119" i="2"/>
  <c r="K119" i="2"/>
  <c r="J119" i="2"/>
  <c r="L115" i="2"/>
  <c r="K115" i="2"/>
  <c r="J115" i="2"/>
  <c r="L114" i="2"/>
  <c r="K114" i="2"/>
  <c r="J114" i="2"/>
  <c r="L112" i="2"/>
  <c r="K112" i="2"/>
  <c r="J112" i="2"/>
  <c r="L111" i="2"/>
  <c r="K111" i="2"/>
  <c r="J111" i="2"/>
  <c r="L110" i="2"/>
  <c r="K110" i="2"/>
  <c r="J110" i="2"/>
  <c r="L109" i="2"/>
  <c r="K109" i="2"/>
  <c r="J109" i="2"/>
  <c r="L104" i="2"/>
  <c r="K104" i="2"/>
  <c r="J104" i="2"/>
  <c r="L103" i="2"/>
  <c r="K103" i="2"/>
  <c r="J103" i="2"/>
  <c r="L100" i="2"/>
  <c r="K100" i="2"/>
  <c r="J100" i="2"/>
  <c r="L97" i="2"/>
  <c r="K97" i="2"/>
  <c r="J97" i="2"/>
  <c r="L96" i="2"/>
  <c r="K96" i="2"/>
  <c r="J96" i="2"/>
  <c r="L92" i="2"/>
  <c r="K92" i="2"/>
  <c r="J92" i="2"/>
  <c r="L91" i="2"/>
  <c r="K91" i="2"/>
  <c r="J91" i="2"/>
  <c r="L90" i="2"/>
  <c r="K90" i="2"/>
  <c r="J90" i="2"/>
  <c r="L84" i="2"/>
  <c r="K84" i="2"/>
  <c r="J84" i="2"/>
  <c r="L82" i="2"/>
  <c r="K82" i="2"/>
  <c r="J82" i="2"/>
  <c r="L81" i="2"/>
  <c r="K81" i="2"/>
  <c r="J81" i="2"/>
  <c r="L79" i="2"/>
  <c r="K79" i="2"/>
  <c r="J79" i="2"/>
  <c r="L77" i="2"/>
  <c r="K77" i="2"/>
  <c r="J77" i="2"/>
  <c r="L76" i="2"/>
  <c r="K76" i="2"/>
  <c r="J76" i="2"/>
  <c r="L75" i="2"/>
  <c r="K75" i="2"/>
  <c r="J75" i="2"/>
  <c r="L74" i="2"/>
  <c r="L73" i="2"/>
  <c r="K73" i="2"/>
  <c r="J73" i="2"/>
  <c r="L72" i="2"/>
  <c r="L71" i="2"/>
  <c r="L70" i="2"/>
  <c r="L68" i="2"/>
  <c r="K68" i="2"/>
  <c r="J68" i="2"/>
  <c r="L67" i="2"/>
  <c r="L66" i="2"/>
  <c r="L65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1" i="2"/>
  <c r="K41" i="2"/>
  <c r="J41" i="2"/>
  <c r="L39" i="2"/>
  <c r="K39" i="2"/>
  <c r="J39" i="2"/>
  <c r="L38" i="2"/>
  <c r="K38" i="2"/>
  <c r="J38" i="2"/>
  <c r="K37" i="2"/>
  <c r="L36" i="2"/>
  <c r="K36" i="2"/>
  <c r="J36" i="2"/>
  <c r="L35" i="2"/>
  <c r="K35" i="2"/>
  <c r="J35" i="2"/>
  <c r="K34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9" i="4"/>
  <c r="E7" i="4" s="1"/>
  <c r="D9" i="4"/>
  <c r="D7" i="4" s="1"/>
  <c r="L37" i="3"/>
  <c r="K37" i="3"/>
  <c r="J37" i="3"/>
  <c r="L36" i="3"/>
  <c r="H36" i="3"/>
  <c r="G36" i="3"/>
  <c r="F36" i="3"/>
  <c r="E36" i="3"/>
  <c r="K36" i="3" s="1"/>
  <c r="D36" i="3"/>
  <c r="J36" i="3" s="1"/>
  <c r="L59" i="3"/>
  <c r="K59" i="3"/>
  <c r="J59" i="3"/>
  <c r="I58" i="3"/>
  <c r="H58" i="3"/>
  <c r="K58" i="3" s="1"/>
  <c r="G58" i="3"/>
  <c r="J58" i="3" s="1"/>
  <c r="F58" i="3"/>
  <c r="E58" i="3"/>
  <c r="D58" i="3"/>
  <c r="L57" i="3"/>
  <c r="K57" i="3"/>
  <c r="J57" i="3"/>
  <c r="I56" i="3"/>
  <c r="L56" i="3" s="1"/>
  <c r="H56" i="3"/>
  <c r="G56" i="3"/>
  <c r="J56" i="3" s="1"/>
  <c r="F56" i="3"/>
  <c r="L55" i="3"/>
  <c r="K55" i="3"/>
  <c r="J55" i="3"/>
  <c r="L54" i="3"/>
  <c r="K54" i="3"/>
  <c r="J54" i="3"/>
  <c r="I53" i="3"/>
  <c r="H53" i="3"/>
  <c r="G53" i="3"/>
  <c r="F53" i="3"/>
  <c r="E53" i="3"/>
  <c r="D53" i="3"/>
  <c r="L48" i="3"/>
  <c r="K48" i="3"/>
  <c r="J48" i="3"/>
  <c r="L47" i="3"/>
  <c r="I47" i="3"/>
  <c r="H47" i="3"/>
  <c r="F47" i="3"/>
  <c r="E47" i="3"/>
  <c r="D47" i="3"/>
  <c r="J47" i="3" s="1"/>
  <c r="L52" i="3"/>
  <c r="K52" i="3"/>
  <c r="J52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56" i="3" l="1"/>
  <c r="L53" i="3"/>
  <c r="K53" i="3"/>
  <c r="K47" i="3"/>
  <c r="L58" i="3"/>
  <c r="J53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5" i="2"/>
  <c r="F94" i="2" s="1"/>
  <c r="E95" i="2"/>
  <c r="E94" i="2" s="1"/>
  <c r="D95" i="2"/>
  <c r="D94" i="2" s="1"/>
  <c r="F106" i="2"/>
  <c r="E106" i="2"/>
  <c r="D106" i="2"/>
  <c r="I89" i="2"/>
  <c r="I85" i="2" s="1"/>
  <c r="H89" i="2"/>
  <c r="H85" i="2" s="1"/>
  <c r="G89" i="2"/>
  <c r="G85" i="2" s="1"/>
  <c r="F89" i="2"/>
  <c r="F85" i="2" s="1"/>
  <c r="E89" i="2"/>
  <c r="E85" i="2" s="1"/>
  <c r="D89" i="2"/>
  <c r="D85" i="2" s="1"/>
  <c r="H74" i="2"/>
  <c r="G74" i="2"/>
  <c r="E74" i="2"/>
  <c r="D74" i="2"/>
  <c r="H72" i="2"/>
  <c r="G72" i="2"/>
  <c r="E72" i="2"/>
  <c r="E71" i="2" s="1"/>
  <c r="E70" i="2" s="1"/>
  <c r="D72" i="2"/>
  <c r="D71" i="2" s="1"/>
  <c r="D70" i="2" s="1"/>
  <c r="E67" i="2"/>
  <c r="D67" i="2"/>
  <c r="G57" i="2"/>
  <c r="E58" i="2"/>
  <c r="E57" i="2" s="1"/>
  <c r="D58" i="2"/>
  <c r="D57" i="2" s="1"/>
  <c r="F54" i="2"/>
  <c r="E54" i="2"/>
  <c r="D54" i="2"/>
  <c r="I51" i="2"/>
  <c r="I50" i="2" s="1"/>
  <c r="H51" i="2"/>
  <c r="H50" i="2" s="1"/>
  <c r="G51" i="2"/>
  <c r="G50" i="2" s="1"/>
  <c r="F51" i="2"/>
  <c r="E51" i="2"/>
  <c r="E50" i="2" s="1"/>
  <c r="D51" i="2"/>
  <c r="D50" i="2" s="1"/>
  <c r="H43" i="2"/>
  <c r="G43" i="2"/>
  <c r="E43" i="2"/>
  <c r="D43" i="2"/>
  <c r="F34" i="2"/>
  <c r="D34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F50" i="2" l="1"/>
  <c r="F49" i="2" s="1"/>
  <c r="H18" i="2"/>
  <c r="K18" i="2" s="1"/>
  <c r="K19" i="2"/>
  <c r="E49" i="2"/>
  <c r="D49" i="2"/>
  <c r="L51" i="2"/>
  <c r="J51" i="2"/>
  <c r="E66" i="2"/>
  <c r="K67" i="2"/>
  <c r="D66" i="2"/>
  <c r="J67" i="2"/>
  <c r="K51" i="2"/>
  <c r="K25" i="3"/>
  <c r="K74" i="2"/>
  <c r="J74" i="2"/>
  <c r="K85" i="2"/>
  <c r="K89" i="2"/>
  <c r="H57" i="2"/>
  <c r="K57" i="2" s="1"/>
  <c r="K58" i="2"/>
  <c r="J57" i="2"/>
  <c r="J58" i="2"/>
  <c r="K54" i="2"/>
  <c r="K43" i="2"/>
  <c r="J43" i="2"/>
  <c r="L25" i="3"/>
  <c r="L9" i="3"/>
  <c r="K9" i="3"/>
  <c r="J9" i="3"/>
  <c r="L106" i="2"/>
  <c r="L113" i="2"/>
  <c r="H106" i="2"/>
  <c r="K106" i="2" s="1"/>
  <c r="K113" i="2"/>
  <c r="G106" i="2"/>
  <c r="J106" i="2" s="1"/>
  <c r="J113" i="2"/>
  <c r="I94" i="2"/>
  <c r="L94" i="2" s="1"/>
  <c r="L95" i="2"/>
  <c r="K94" i="2"/>
  <c r="K95" i="2"/>
  <c r="J94" i="2"/>
  <c r="J95" i="2"/>
  <c r="L85" i="2"/>
  <c r="L89" i="2"/>
  <c r="J85" i="2"/>
  <c r="J89" i="2"/>
  <c r="H71" i="2"/>
  <c r="K72" i="2"/>
  <c r="G71" i="2"/>
  <c r="J72" i="2"/>
  <c r="L54" i="2"/>
  <c r="J54" i="2"/>
  <c r="I34" i="2"/>
  <c r="L34" i="2" s="1"/>
  <c r="L37" i="2"/>
  <c r="G34" i="2"/>
  <c r="J34" i="2" s="1"/>
  <c r="J37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E65" i="2" l="1"/>
  <c r="K65" i="2" s="1"/>
  <c r="K66" i="2"/>
  <c r="D65" i="2"/>
  <c r="J65" i="2" s="1"/>
  <c r="J66" i="2"/>
  <c r="F7" i="3"/>
  <c r="F61" i="3" s="1"/>
  <c r="I7" i="3"/>
  <c r="L31" i="3"/>
  <c r="G7" i="3"/>
  <c r="G61" i="3" s="1"/>
  <c r="H49" i="2"/>
  <c r="K49" i="2" s="1"/>
  <c r="K50" i="2"/>
  <c r="J31" i="3"/>
  <c r="J25" i="3"/>
  <c r="H70" i="2"/>
  <c r="K70" i="2" s="1"/>
  <c r="K71" i="2"/>
  <c r="G70" i="2"/>
  <c r="J70" i="2" s="1"/>
  <c r="J71" i="2"/>
  <c r="I49" i="2"/>
  <c r="L49" i="2" s="1"/>
  <c r="L50" i="2"/>
  <c r="G49" i="2"/>
  <c r="J49" i="2" s="1"/>
  <c r="J50" i="2"/>
  <c r="J18" i="3"/>
  <c r="J20" i="3"/>
  <c r="L18" i="3"/>
  <c r="L20" i="3"/>
  <c r="H7" i="3"/>
  <c r="H61" i="3" s="1"/>
  <c r="E44" i="3"/>
  <c r="D44" i="3"/>
  <c r="J38" i="3"/>
  <c r="K44" i="3" l="1"/>
  <c r="E7" i="3"/>
  <c r="J44" i="3"/>
  <c r="D7" i="3"/>
  <c r="D61" i="3" s="1"/>
  <c r="L7" i="3"/>
  <c r="I61" i="3"/>
  <c r="K38" i="3"/>
  <c r="J7" i="3" l="1"/>
  <c r="K7" i="3"/>
  <c r="E61" i="3"/>
</calcChain>
</file>

<file path=xl/sharedStrings.xml><?xml version="1.0" encoding="utf-8"?>
<sst xmlns="http://schemas.openxmlformats.org/spreadsheetml/2006/main" count="778" uniqueCount="427">
  <si>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</si>
  <si>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</si>
  <si>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</si>
  <si>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</si>
  <si>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</si>
  <si>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</si>
  <si>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</si>
  <si>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</si>
  <si>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</si>
  <si>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</si>
  <si>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</si>
  <si>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</si>
  <si>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</si>
  <si>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</si>
  <si>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</si>
  <si>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</si>
  <si>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</si>
  <si>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</si>
  <si>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</si>
  <si>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</si>
  <si>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</si>
  <si>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</si>
  <si>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</si>
  <si>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</si>
  <si>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</si>
  <si>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</si>
  <si>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</si>
  <si>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</si>
  <si>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</si>
  <si>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</si>
  <si>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</si>
  <si>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</si>
  <si>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</si>
  <si>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</si>
  <si>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</si>
  <si>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</si>
  <si>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</si>
  <si>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</si>
  <si>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</si>
  <si>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</si>
  <si>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</si>
  <si>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</si>
  <si>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</si>
  <si>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</si>
  <si>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</si>
  <si>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</si>
  <si>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</si>
  <si>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</si>
  <si>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</si>
  <si>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</si>
  <si>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</si>
  <si>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</si>
  <si>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</si>
  <si>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</si>
  <si>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</si>
  <si>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</si>
  <si>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</si>
  <si>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</si>
  <si>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</si>
  <si>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</si>
  <si>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</si>
  <si>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</si>
  <si>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</si>
  <si>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</si>
  <si>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</si>
  <si>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</si>
  <si>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</si>
  <si>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</si>
  <si>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</si>
  <si>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</si>
  <si>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</si>
  <si>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</si>
  <si>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</si>
  <si>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</si>
  <si>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</si>
  <si>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</si>
  <si>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</si>
  <si>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</si>
  <si>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</si>
  <si>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</si>
  <si>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</si>
  <si>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</si>
  <si>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</si>
  <si>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</si>
  <si>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</si>
  <si>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</si>
  <si>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</si>
  <si>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</si>
  <si>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</si>
  <si>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</si>
  <si>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</si>
  <si>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</si>
  <si>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</si>
  <si>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</si>
  <si>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</si>
  <si>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</si>
  <si>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</si>
  <si>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</si>
  <si>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</si>
  <si>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</si>
  <si>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</si>
  <si>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</si>
  <si>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</si>
  <si>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</si>
  <si>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</si>
  <si>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</si>
  <si>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</si>
  <si>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</si>
  <si>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</si>
  <si>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</si>
  <si>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</si>
  <si>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</si>
  <si>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</si>
  <si>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</si>
  <si>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</si>
  <si>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</si>
  <si>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</si>
  <si>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</si>
  <si>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</si>
  <si>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</si>
  <si>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</si>
  <si>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</si>
  <si>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</si>
  <si>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</si>
  <si>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</si>
  <si>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</si>
  <si>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</si>
  <si>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</si>
  <si>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</si>
  <si>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</si>
  <si>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</si>
  <si>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</si>
  <si>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</si>
  <si>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</si>
  <si>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</si>
  <si>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</si>
  <si>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</si>
  <si>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</si>
  <si>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</si>
  <si>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</si>
  <si>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</si>
  <si>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</si>
  <si>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</si>
  <si>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</si>
  <si>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</si>
  <si>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</si>
  <si>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</si>
  <si>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</si>
  <si>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</si>
  <si>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</si>
  <si>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</si>
  <si>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</si>
  <si>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</si>
  <si>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</si>
  <si>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</si>
  <si>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</si>
  <si>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</si>
  <si>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</si>
  <si>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</si>
  <si>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</si>
  <si>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</si>
  <si>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</si>
  <si>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</si>
  <si>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</si>
  <si>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</si>
  <si>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</si>
  <si>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</si>
  <si>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</si>
  <si>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</si>
  <si>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</si>
  <si>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</si>
  <si>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</si>
  <si>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</si>
  <si>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</si>
  <si>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</si>
  <si>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</si>
  <si>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</si>
  <si>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</si>
  <si>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</si>
  <si>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</si>
  <si>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</si>
  <si>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</si>
  <si>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</si>
  <si>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</si>
  <si>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</si>
  <si>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</si>
  <si>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</si>
  <si>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</si>
  <si>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</si>
  <si>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</si>
  <si>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</si>
  <si>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</si>
  <si>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</si>
  <si>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</si>
  <si>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</si>
  <si>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</si>
  <si>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</si>
  <si>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</si>
  <si>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</si>
  <si>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</si>
  <si>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</si>
  <si>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</si>
  <si>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</si>
  <si>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</si>
  <si>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</si>
  <si>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</si>
  <si>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</si>
  <si>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</si>
  <si>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</si>
  <si>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</si>
  <si>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</si>
  <si>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</si>
  <si>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</si>
  <si>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</si>
  <si>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</si>
  <si>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</si>
  <si>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</si>
  <si>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</si>
  <si>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</si>
  <si>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</si>
  <si>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</si>
  <si>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</si>
  <si>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</si>
  <si>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</si>
  <si>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</si>
  <si>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</si>
  <si>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</si>
  <si>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</si>
  <si>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</si>
  <si>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</si>
  <si>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</si>
  <si>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</si>
  <si>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</si>
  <si>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</si>
  <si>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</si>
  <si>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</si>
  <si>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</si>
  <si>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</si>
  <si>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</si>
  <si>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</si>
  <si>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</si>
  <si>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</si>
  <si>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</si>
  <si>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</si>
  <si>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</si>
  <si>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</si>
  <si>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</si>
  <si>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</si>
  <si>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</si>
  <si>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</si>
  <si>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</si>
  <si>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</si>
  <si>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</si>
  <si>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</si>
  <si>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</si>
  <si>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</si>
  <si>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</si>
  <si>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</si>
  <si>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</si>
  <si>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</si>
  <si>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</si>
  <si>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</si>
  <si>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</si>
  <si>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</si>
  <si>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</si>
  <si>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</si>
  <si>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</si>
  <si>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</si>
  <si>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</si>
  <si>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</si>
  <si>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</si>
  <si>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</si>
  <si>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</si>
  <si>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</si>
  <si>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</si>
  <si>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</si>
  <si>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</si>
  <si>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</si>
  <si>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</si>
  <si>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</si>
  <si>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</si>
  <si>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</si>
  <si>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</si>
  <si>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</si>
  <si>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</si>
  <si>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</si>
  <si>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</si>
  <si>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</si>
  <si>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</si>
  <si>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</si>
  <si>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</si>
  <si>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</si>
  <si>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</si>
  <si>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</si>
  <si>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</si>
  <si>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</si>
  <si>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</si>
  <si>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</si>
  <si>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</si>
  <si>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</si>
  <si>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</si>
  <si>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</si>
  <si>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</si>
  <si>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</si>
  <si>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</si>
  <si>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</si>
  <si>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</si>
  <si>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</si>
  <si>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</si>
  <si>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</si>
  <si>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</si>
  <si>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</si>
  <si>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</si>
  <si>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</si>
  <si>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</si>
  <si>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</si>
  <si>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</si>
  <si>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</si>
  <si>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</si>
  <si>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</si>
  <si>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</si>
  <si>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</si>
  <si>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</si>
  <si>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</si>
  <si>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</si>
  <si>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</si>
  <si>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</si>
  <si>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</si>
  <si>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</si>
  <si>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</si>
  <si>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</si>
  <si>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</si>
  <si>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</si>
  <si>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</si>
  <si>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</si>
  <si>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</si>
  <si>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</si>
  <si>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</si>
  <si>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</si>
  <si>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</si>
  <si>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</si>
  <si>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</si>
  <si>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</si>
  <si>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</si>
  <si>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</si>
  <si>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</si>
  <si>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</si>
  <si>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</si>
  <si>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</si>
  <si>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</si>
  <si>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</si>
  <si>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</si>
  <si>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</si>
  <si>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</si>
  <si>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</si>
  <si>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</si>
  <si>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</si>
  <si>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</si>
  <si>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</si>
  <si>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</si>
  <si>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</si>
  <si>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</si>
  <si>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</si>
  <si>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</si>
  <si>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</si>
  <si>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</si>
  <si>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</si>
  <si>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</si>
  <si>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</si>
  <si>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</si>
  <si>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</si>
  <si>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</si>
  <si>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</si>
  <si>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</si>
  <si>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</si>
  <si>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</si>
  <si>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</si>
  <si>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</si>
  <si>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</si>
  <si>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</si>
  <si>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</si>
  <si>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</si>
  <si>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</si>
  <si>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</si>
  <si>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</si>
  <si>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</si>
  <si>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</si>
  <si>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</si>
  <si>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</si>
  <si>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</si>
  <si>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</si>
  <si>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</si>
  <si>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</si>
  <si>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</si>
  <si>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</si>
  <si>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</si>
  <si>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</si>
  <si>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</si>
  <si>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</si>
  <si>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</si>
  <si>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</si>
  <si>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</si>
  <si>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</si>
  <si>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</si>
  <si>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</si>
  <si>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</si>
  <si>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</si>
  <si>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</si>
  <si>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000 202025519 05 0000 151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</si>
  <si>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</si>
  <si>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</si>
  <si>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</si>
  <si>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</si>
  <si>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</si>
  <si>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</si>
  <si>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</si>
  <si>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</si>
  <si>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>Возврат бюджетных средств</t>
  </si>
  <si>
    <t xml:space="preserve"> 000 1130299505 0000 130</t>
  </si>
  <si>
    <t xml:space="preserve"> 000 2190500010 0000 151</t>
  </si>
  <si>
    <t xml:space="preserve">  Плата за размещение отходов производства </t>
  </si>
  <si>
    <t xml:space="preserve"> 000 1120104101 6000 120</t>
  </si>
  <si>
    <t xml:space="preserve">  Плата за размещение твердых коммунальных отходов  </t>
  </si>
  <si>
    <t xml:space="preserve"> 000 1120104201 6000 120</t>
  </si>
  <si>
    <t xml:space="preserve">  Денежные взыскания (штрафы) за нарушение законодательства Российской Федерации онедрах</t>
  </si>
  <si>
    <t xml:space="preserve"> 000 1162505001 0000 140</t>
  </si>
  <si>
    <t xml:space="preserve">СПРАВКА ОБ ИСПОЛНЕНИИ КОНСОЛИДИРОВАННОГО БЮДЖЕТА МАМСКО-ЧУЙСКОГО РАЙОНА ЗА НОЯБРЬ 2018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</si>
</sst>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  <xf numFmtId="4" fontId="18" fillId="0" borderId="28" xfId="58" applyNumberFormat="1" applyFont="1" applyProtection="1">
      <alignment horizontal="right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opLeftCell="A122" workbookViewId="0">
      <selection activeCell="H123" sqref="H123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426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356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354</v>
      </c>
      <c r="H6" s="77"/>
      <c r="I6" s="77"/>
      <c r="J6" s="75" t="s">
        <v>369</v>
      </c>
      <c r="K6" s="75" t="s">
        <v>370</v>
      </c>
      <c r="L6" s="75" t="s">
        <v>371</v>
      </c>
      <c r="M6" s="5"/>
    </row>
    <row r="7" spans="1:13" ht="140.44999999999999" customHeight="1" x14ac:dyDescent="0.25">
      <c r="A7" s="80"/>
      <c r="B7" s="80"/>
      <c r="C7" s="80"/>
      <c r="D7" s="17" t="s">
        <v>355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380</v>
      </c>
      <c r="K8" s="19" t="s">
        <v>381</v>
      </c>
      <c r="L8" s="19" t="s">
        <v>382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461988166</v>
      </c>
      <c r="E9" s="66">
        <v>405957800</v>
      </c>
      <c r="F9" s="66">
        <v>79000166</v>
      </c>
      <c r="G9" s="66">
        <v>418804683.07999998</v>
      </c>
      <c r="H9" s="66">
        <v>368986781.98000002</v>
      </c>
      <c r="I9" s="66">
        <v>71046024.019999996</v>
      </c>
      <c r="J9" s="66">
        <f>G9/D9*100</f>
        <v>90.652686346082717</v>
      </c>
      <c r="K9" s="66">
        <f>H9/E9*100</f>
        <v>90.89289132515745</v>
      </c>
      <c r="L9" s="66">
        <f>I9/F9*100</f>
        <v>89.931487004723508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58380200</v>
      </c>
      <c r="E11" s="66">
        <v>43447600</v>
      </c>
      <c r="F11" s="66">
        <v>14932600</v>
      </c>
      <c r="G11" s="66">
        <v>56071534.960000001</v>
      </c>
      <c r="H11" s="66">
        <v>42299229.810000002</v>
      </c>
      <c r="I11" s="66">
        <v>13772305.15</v>
      </c>
      <c r="J11" s="66">
        <f t="shared" ref="J11:L45" si="0">G11/D11*100</f>
        <v>96.045465688709527</v>
      </c>
      <c r="K11" s="66">
        <f t="shared" ref="K11:L45" si="1">H11/E11*100</f>
        <v>97.356884638046765</v>
      </c>
      <c r="L11" s="66">
        <f t="shared" ref="L11:L45" si="2">I11/F11*100</f>
        <v>92.229786842210999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37283500</v>
      </c>
      <c r="E12" s="62">
        <f t="shared" si="3"/>
        <v>29360000</v>
      </c>
      <c r="F12" s="62">
        <f t="shared" si="3"/>
        <v>7923500</v>
      </c>
      <c r="G12" s="62">
        <f t="shared" si="3"/>
        <v>40858188.239999995</v>
      </c>
      <c r="H12" s="62">
        <f t="shared" si="3"/>
        <v>30946005.039999999</v>
      </c>
      <c r="I12" s="62">
        <f t="shared" si="3"/>
        <v>9912183.1999999993</v>
      </c>
      <c r="J12" s="66">
        <f t="shared" si="0"/>
        <v>109.58785586117182</v>
      </c>
      <c r="K12" s="66">
        <f t="shared" si="1"/>
        <v>105.40192452316074</v>
      </c>
      <c r="L12" s="66">
        <f t="shared" si="2"/>
        <v>125.09854483498452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37283500</v>
      </c>
      <c r="E13" s="29">
        <f t="shared" si="4"/>
        <v>29360000</v>
      </c>
      <c r="F13" s="29">
        <f t="shared" si="4"/>
        <v>7923500</v>
      </c>
      <c r="G13" s="29">
        <f t="shared" si="4"/>
        <v>40858188.239999995</v>
      </c>
      <c r="H13" s="29">
        <f t="shared" si="4"/>
        <v>30946005.039999999</v>
      </c>
      <c r="I13" s="29">
        <f t="shared" si="4"/>
        <v>9912183.1999999993</v>
      </c>
      <c r="J13" s="22">
        <f t="shared" si="0"/>
        <v>109.58785586117182</v>
      </c>
      <c r="K13" s="22">
        <f t="shared" si="1"/>
        <v>105.40192452316074</v>
      </c>
      <c r="L13" s="22">
        <f t="shared" si="2"/>
        <v>125.09854483498452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37130000</v>
      </c>
      <c r="E14" s="29">
        <v>29209000</v>
      </c>
      <c r="F14" s="29">
        <v>7921000</v>
      </c>
      <c r="G14" s="29">
        <v>40687850.789999999</v>
      </c>
      <c r="H14" s="29">
        <v>30816961.52</v>
      </c>
      <c r="I14" s="29">
        <v>9870889.2699999996</v>
      </c>
      <c r="J14" s="22">
        <f t="shared" si="0"/>
        <v>109.58214594667383</v>
      </c>
      <c r="K14" s="22">
        <f t="shared" si="1"/>
        <v>105.50502078126604</v>
      </c>
      <c r="L14" s="22">
        <f t="shared" si="2"/>
        <v>124.61670584522156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0</v>
      </c>
      <c r="E15" s="29">
        <v>0</v>
      </c>
      <c r="F15" s="29">
        <v>0</v>
      </c>
      <c r="G15" s="29"/>
      <c r="H15" s="29"/>
      <c r="I15" s="29"/>
      <c r="J15" s="22" t="e">
        <f t="shared" si="0"/>
        <v>#DIV/0!</v>
      </c>
      <c r="K15" s="22" t="e">
        <f t="shared" si="1"/>
        <v>#DIV/0!</v>
      </c>
      <c r="L15" s="22" t="e">
        <f t="shared" si="2"/>
        <v>#DIV/0!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3500</v>
      </c>
      <c r="E16" s="29">
        <v>1000</v>
      </c>
      <c r="F16" s="29">
        <v>2500</v>
      </c>
      <c r="G16" s="29">
        <v>-70448.7</v>
      </c>
      <c r="H16" s="29">
        <v>-53370.23</v>
      </c>
      <c r="I16" s="29">
        <v>-17078.47</v>
      </c>
      <c r="J16" s="22">
        <f t="shared" si="0"/>
        <v>-2012.82</v>
      </c>
      <c r="K16" s="22">
        <f t="shared" si="1"/>
        <v>-5337.023000000001</v>
      </c>
      <c r="L16" s="22">
        <f t="shared" si="2"/>
        <v>-683.13880000000006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150000</v>
      </c>
      <c r="E17" s="29">
        <v>150000</v>
      </c>
      <c r="F17" s="29">
        <v>0</v>
      </c>
      <c r="G17" s="29">
        <v>240786.15</v>
      </c>
      <c r="H17" s="29">
        <v>182413.75</v>
      </c>
      <c r="I17" s="29">
        <v>58372.4</v>
      </c>
      <c r="J17" s="22">
        <f t="shared" si="0"/>
        <v>160.5241</v>
      </c>
      <c r="K17" s="22">
        <f t="shared" si="1"/>
        <v>121.60916666666665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2194100</v>
      </c>
      <c r="E18" s="62">
        <f t="shared" si="5"/>
        <v>0</v>
      </c>
      <c r="F18" s="62">
        <f t="shared" si="5"/>
        <v>2194100</v>
      </c>
      <c r="G18" s="62">
        <f t="shared" si="5"/>
        <v>2138049.3699999996</v>
      </c>
      <c r="H18" s="62">
        <f t="shared" si="5"/>
        <v>0</v>
      </c>
      <c r="I18" s="62">
        <f t="shared" si="5"/>
        <v>2138049.3699999996</v>
      </c>
      <c r="J18" s="66">
        <f t="shared" si="0"/>
        <v>97.445393099676394</v>
      </c>
      <c r="K18" s="66" t="e">
        <f t="shared" si="1"/>
        <v>#DIV/0!</v>
      </c>
      <c r="L18" s="66">
        <f t="shared" si="2"/>
        <v>97.445393099676394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2194100</v>
      </c>
      <c r="E19" s="29">
        <f t="shared" si="6"/>
        <v>0</v>
      </c>
      <c r="F19" s="29">
        <f t="shared" si="6"/>
        <v>2194100</v>
      </c>
      <c r="G19" s="29">
        <f t="shared" si="6"/>
        <v>2138049.3699999996</v>
      </c>
      <c r="H19" s="29">
        <f t="shared" si="6"/>
        <v>0</v>
      </c>
      <c r="I19" s="29">
        <f t="shared" si="6"/>
        <v>2138049.3699999996</v>
      </c>
      <c r="J19" s="22">
        <f t="shared" si="0"/>
        <v>97.445393099676394</v>
      </c>
      <c r="K19" s="22" t="e">
        <f t="shared" si="1"/>
        <v>#DIV/0!</v>
      </c>
      <c r="L19" s="22">
        <f t="shared" si="2"/>
        <v>97.445393099676394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780100</v>
      </c>
      <c r="E20" s="29" t="s">
        <v>21</v>
      </c>
      <c r="F20" s="29">
        <v>780100</v>
      </c>
      <c r="G20" s="29">
        <v>950462.98</v>
      </c>
      <c r="H20" s="29" t="s">
        <v>21</v>
      </c>
      <c r="I20" s="29">
        <v>950462.98</v>
      </c>
      <c r="J20" s="22">
        <f t="shared" si="0"/>
        <v>121.83860787078579</v>
      </c>
      <c r="K20" s="22" t="e">
        <f t="shared" si="1"/>
        <v>#VALUE!</v>
      </c>
      <c r="L20" s="22">
        <f t="shared" si="2"/>
        <v>121.83860787078579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19900</v>
      </c>
      <c r="E21" s="29" t="s">
        <v>21</v>
      </c>
      <c r="F21" s="29">
        <v>19900</v>
      </c>
      <c r="G21" s="29">
        <v>9021.86</v>
      </c>
      <c r="H21" s="29" t="s">
        <v>21</v>
      </c>
      <c r="I21" s="29">
        <v>9021.86</v>
      </c>
      <c r="J21" s="22">
        <f t="shared" si="0"/>
        <v>45.335979899497488</v>
      </c>
      <c r="K21" s="22" t="e">
        <f t="shared" si="1"/>
        <v>#VALUE!</v>
      </c>
      <c r="L21" s="22">
        <f t="shared" si="2"/>
        <v>45.335979899497488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1459800</v>
      </c>
      <c r="E22" s="29" t="s">
        <v>21</v>
      </c>
      <c r="F22" s="29">
        <v>1459800</v>
      </c>
      <c r="G22" s="29">
        <v>1390613.44</v>
      </c>
      <c r="H22" s="29" t="s">
        <v>21</v>
      </c>
      <c r="I22" s="29">
        <v>1390613.44</v>
      </c>
      <c r="J22" s="22">
        <f t="shared" si="0"/>
        <v>95.260545280175364</v>
      </c>
      <c r="K22" s="22" t="e">
        <f t="shared" si="1"/>
        <v>#VALUE!</v>
      </c>
      <c r="L22" s="22">
        <f t="shared" si="2"/>
        <v>95.260545280175364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-65700</v>
      </c>
      <c r="E23" s="29" t="s">
        <v>21</v>
      </c>
      <c r="F23" s="29">
        <v>-65700</v>
      </c>
      <c r="G23" s="29">
        <v>-212048.91</v>
      </c>
      <c r="H23" s="29" t="s">
        <v>21</v>
      </c>
      <c r="I23" s="29">
        <v>-212048.91</v>
      </c>
      <c r="J23" s="22">
        <f t="shared" si="0"/>
        <v>322.7532876712329</v>
      </c>
      <c r="K23" s="22" t="e">
        <f t="shared" si="1"/>
        <v>#VALUE!</v>
      </c>
      <c r="L23" s="22">
        <f t="shared" si="2"/>
        <v>322.7532876712329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2905000</v>
      </c>
      <c r="E24" s="62">
        <f>E25+E31</f>
        <v>2905000</v>
      </c>
      <c r="F24" s="62">
        <v>0</v>
      </c>
      <c r="G24" s="62">
        <f>G25+G31</f>
        <v>2251184.13</v>
      </c>
      <c r="H24" s="62">
        <f>H25+H31</f>
        <v>2251184.13</v>
      </c>
      <c r="I24" s="62">
        <v>0</v>
      </c>
      <c r="J24" s="66">
        <f t="shared" si="0"/>
        <v>77.49342960413081</v>
      </c>
      <c r="K24" s="66">
        <f t="shared" si="1"/>
        <v>77.49342960413081</v>
      </c>
      <c r="L24" s="66" t="e">
        <f t="shared" si="2"/>
        <v>#DIV/0!</v>
      </c>
      <c r="M24" s="7"/>
    </row>
    <row r="25" spans="1:13" ht="48" customHeight="1" x14ac:dyDescent="0.25">
      <c r="A25" s="58" t="s">
        <v>364</v>
      </c>
      <c r="B25" s="27" t="s">
        <v>19</v>
      </c>
      <c r="C25" s="28" t="s">
        <v>365</v>
      </c>
      <c r="D25" s="29">
        <f>SUM(D26:D30)</f>
        <v>902000</v>
      </c>
      <c r="E25" s="29">
        <f>SUM(E26:E30)</f>
        <v>902000</v>
      </c>
      <c r="F25" s="29">
        <f>SUM(F26:F30)</f>
        <v>0</v>
      </c>
      <c r="G25" s="29">
        <f>SUM(G26:G30)</f>
        <v>713637.87</v>
      </c>
      <c r="H25" s="29">
        <f>SUM(H26:H30)</f>
        <v>713637.87</v>
      </c>
      <c r="I25" s="29">
        <v>0</v>
      </c>
      <c r="J25" s="22">
        <f t="shared" si="0"/>
        <v>79.117280487804877</v>
      </c>
      <c r="K25" s="22">
        <f t="shared" si="1"/>
        <v>79.117280487804877</v>
      </c>
      <c r="L25" s="22" t="e">
        <f t="shared" si="2"/>
        <v>#DIV/0!</v>
      </c>
      <c r="M25" s="7"/>
    </row>
    <row r="26" spans="1:13" ht="48.75" customHeight="1" x14ac:dyDescent="0.25">
      <c r="A26" s="58" t="s">
        <v>359</v>
      </c>
      <c r="B26" s="27" t="s">
        <v>19</v>
      </c>
      <c r="C26" s="28" t="s">
        <v>360</v>
      </c>
      <c r="D26" s="29">
        <v>761000</v>
      </c>
      <c r="E26" s="29">
        <v>761000</v>
      </c>
      <c r="F26" s="29">
        <v>0</v>
      </c>
      <c r="G26" s="29">
        <v>589770.52</v>
      </c>
      <c r="H26" s="29">
        <v>589770.52</v>
      </c>
      <c r="I26" s="29">
        <v>0</v>
      </c>
      <c r="J26" s="22">
        <f t="shared" si="0"/>
        <v>77.499411300919846</v>
      </c>
      <c r="K26" s="22">
        <f t="shared" si="1"/>
        <v>77.499411300919846</v>
      </c>
      <c r="L26" s="22" t="e">
        <f t="shared" si="2"/>
        <v>#DIV/0!</v>
      </c>
      <c r="M26" s="7"/>
    </row>
    <row r="27" spans="1:13" ht="48.75" customHeight="1" x14ac:dyDescent="0.25">
      <c r="A27" s="58" t="s">
        <v>404</v>
      </c>
      <c r="B27" s="27" t="s">
        <v>19</v>
      </c>
      <c r="C27" s="28" t="s">
        <v>405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361</v>
      </c>
      <c r="B28" s="27" t="s">
        <v>19</v>
      </c>
      <c r="C28" s="28" t="s">
        <v>406</v>
      </c>
      <c r="D28" s="29">
        <v>141000</v>
      </c>
      <c r="E28" s="29">
        <v>141000</v>
      </c>
      <c r="F28" s="29">
        <v>0</v>
      </c>
      <c r="G28" s="29">
        <v>123867.35</v>
      </c>
      <c r="H28" s="29">
        <v>123867.35</v>
      </c>
      <c r="I28" s="29">
        <v>0</v>
      </c>
      <c r="J28" s="22">
        <f t="shared" si="0"/>
        <v>87.849184397163128</v>
      </c>
      <c r="K28" s="22">
        <f t="shared" si="1"/>
        <v>87.849184397163128</v>
      </c>
      <c r="L28" s="22" t="e">
        <f t="shared" si="2"/>
        <v>#DIV/0!</v>
      </c>
      <c r="M28" s="7"/>
    </row>
    <row r="29" spans="1:13" ht="45" customHeight="1" x14ac:dyDescent="0.25">
      <c r="A29" s="58" t="s">
        <v>395</v>
      </c>
      <c r="B29" s="27" t="s">
        <v>19</v>
      </c>
      <c r="C29" s="28" t="s">
        <v>396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362</v>
      </c>
      <c r="B30" s="27" t="s">
        <v>19</v>
      </c>
      <c r="C30" s="28" t="s">
        <v>363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2" t="e">
        <f t="shared" si="0"/>
        <v>#DIV/0!</v>
      </c>
      <c r="K30" s="22" t="e">
        <f t="shared" si="1"/>
        <v>#DIV/0!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2003000</v>
      </c>
      <c r="E31" s="29">
        <v>2003000</v>
      </c>
      <c r="F31" s="29">
        <v>0</v>
      </c>
      <c r="G31" s="29">
        <v>1537546.26</v>
      </c>
      <c r="H31" s="29">
        <v>1537546.26</v>
      </c>
      <c r="I31" s="29">
        <v>0</v>
      </c>
      <c r="J31" s="22">
        <f t="shared" si="0"/>
        <v>76.762169745381925</v>
      </c>
      <c r="K31" s="22">
        <f t="shared" si="1"/>
        <v>76.762169745381925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2003000</v>
      </c>
      <c r="E32" s="29">
        <v>2003000</v>
      </c>
      <c r="F32" s="29">
        <v>0</v>
      </c>
      <c r="G32" s="29">
        <v>1537546.26</v>
      </c>
      <c r="H32" s="29">
        <v>1537546.26</v>
      </c>
      <c r="I32" s="29">
        <v>0</v>
      </c>
      <c r="J32" s="22">
        <f t="shared" si="0"/>
        <v>76.762169745381925</v>
      </c>
      <c r="K32" s="22">
        <f t="shared" si="1"/>
        <v>76.762169745381925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>
        <v>0.38</v>
      </c>
      <c r="H33" s="29">
        <v>0.38</v>
      </c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 x14ac:dyDescent="0.25">
      <c r="A34" s="59" t="s">
        <v>56</v>
      </c>
      <c r="B34" s="60" t="s">
        <v>19</v>
      </c>
      <c r="C34" s="61" t="s">
        <v>57</v>
      </c>
      <c r="D34" s="62">
        <f>D35+D37+D41</f>
        <v>1638500</v>
      </c>
      <c r="E34" s="62"/>
      <c r="F34" s="62">
        <f>F35+F37+F41</f>
        <v>1638500</v>
      </c>
      <c r="G34" s="62">
        <f>G35+G37+G41</f>
        <v>1327837.01</v>
      </c>
      <c r="H34" s="62"/>
      <c r="I34" s="62">
        <f>I35+I37+I41</f>
        <v>1327837.01</v>
      </c>
      <c r="J34" s="66">
        <f t="shared" si="0"/>
        <v>81.039793103448275</v>
      </c>
      <c r="K34" s="66" t="e">
        <f t="shared" si="1"/>
        <v>#DIV/0!</v>
      </c>
      <c r="L34" s="66">
        <f t="shared" si="2"/>
        <v>81.039793103448275</v>
      </c>
      <c r="M34" s="7"/>
    </row>
    <row r="35" spans="1:13" ht="15" customHeight="1" x14ac:dyDescent="0.25">
      <c r="A35" s="26" t="s">
        <v>58</v>
      </c>
      <c r="B35" s="27" t="s">
        <v>19</v>
      </c>
      <c r="C35" s="28" t="s">
        <v>59</v>
      </c>
      <c r="D35" s="29">
        <v>370000</v>
      </c>
      <c r="E35" s="29" t="s">
        <v>21</v>
      </c>
      <c r="F35" s="29">
        <v>370000</v>
      </c>
      <c r="G35" s="29">
        <v>317117.21000000002</v>
      </c>
      <c r="H35" s="29" t="s">
        <v>21</v>
      </c>
      <c r="I35" s="29">
        <v>317117.21000000002</v>
      </c>
      <c r="J35" s="22">
        <f t="shared" si="0"/>
        <v>85.707354054054065</v>
      </c>
      <c r="K35" s="22" t="e">
        <f t="shared" si="1"/>
        <v>#VALUE!</v>
      </c>
      <c r="L35" s="22">
        <f t="shared" si="2"/>
        <v>85.707354054054065</v>
      </c>
      <c r="M35" s="7"/>
    </row>
    <row r="36" spans="1:13" ht="74.25" customHeight="1" x14ac:dyDescent="0.25">
      <c r="A36" s="26" t="s">
        <v>60</v>
      </c>
      <c r="B36" s="27" t="s">
        <v>19</v>
      </c>
      <c r="C36" s="28" t="s">
        <v>399</v>
      </c>
      <c r="D36" s="29">
        <v>370000</v>
      </c>
      <c r="E36" s="29" t="s">
        <v>21</v>
      </c>
      <c r="F36" s="29">
        <v>370000</v>
      </c>
      <c r="G36" s="29">
        <v>317117.21000000002</v>
      </c>
      <c r="H36" s="29" t="s">
        <v>21</v>
      </c>
      <c r="I36" s="29">
        <v>317117.21000000002</v>
      </c>
      <c r="J36" s="22">
        <f t="shared" si="0"/>
        <v>85.707354054054065</v>
      </c>
      <c r="K36" s="22" t="e">
        <f t="shared" si="1"/>
        <v>#VALUE!</v>
      </c>
      <c r="L36" s="22">
        <f t="shared" si="2"/>
        <v>85.707354054054065</v>
      </c>
      <c r="M36" s="7"/>
    </row>
    <row r="37" spans="1:13" ht="15" customHeight="1" x14ac:dyDescent="0.25">
      <c r="A37" s="26" t="s">
        <v>61</v>
      </c>
      <c r="B37" s="27" t="s">
        <v>19</v>
      </c>
      <c r="C37" s="28" t="s">
        <v>62</v>
      </c>
      <c r="D37" s="29">
        <f>D38+D41+D40+D39</f>
        <v>1075500</v>
      </c>
      <c r="E37" s="29"/>
      <c r="F37" s="29">
        <f>F38+F41+F40+F39</f>
        <v>1075500</v>
      </c>
      <c r="G37" s="29">
        <f>G38+G41+G40+G39</f>
        <v>877176.97</v>
      </c>
      <c r="H37" s="29"/>
      <c r="I37" s="29">
        <f>I38+I41+I40+I39</f>
        <v>877176.97</v>
      </c>
      <c r="J37" s="22">
        <f t="shared" si="0"/>
        <v>81.559922826592285</v>
      </c>
      <c r="K37" s="22" t="e">
        <f t="shared" si="1"/>
        <v>#DIV/0!</v>
      </c>
      <c r="L37" s="22">
        <f t="shared" si="2"/>
        <v>81.559922826592285</v>
      </c>
      <c r="M37" s="7"/>
    </row>
    <row r="38" spans="1:13" ht="15.75" customHeight="1" x14ac:dyDescent="0.25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 x14ac:dyDescent="0.25">
      <c r="A39" s="26" t="s">
        <v>65</v>
      </c>
      <c r="B39" s="27" t="s">
        <v>19</v>
      </c>
      <c r="C39" s="28" t="s">
        <v>401</v>
      </c>
      <c r="D39" s="29">
        <v>882500</v>
      </c>
      <c r="E39" s="29" t="s">
        <v>21</v>
      </c>
      <c r="F39" s="29">
        <v>882500</v>
      </c>
      <c r="G39" s="29">
        <v>743634.14</v>
      </c>
      <c r="H39" s="29" t="s">
        <v>21</v>
      </c>
      <c r="I39" s="29">
        <v>743634.14</v>
      </c>
      <c r="J39" s="22">
        <f t="shared" si="0"/>
        <v>84.264491784702557</v>
      </c>
      <c r="K39" s="22" t="e">
        <f t="shared" si="1"/>
        <v>#VALUE!</v>
      </c>
      <c r="L39" s="22">
        <f t="shared" si="2"/>
        <v>84.264491784702557</v>
      </c>
      <c r="M39" s="7"/>
    </row>
    <row r="40" spans="1:13" ht="62.25" customHeight="1" x14ac:dyDescent="0.25">
      <c r="A40" s="26"/>
      <c r="B40" s="27" t="s">
        <v>19</v>
      </c>
      <c r="C40" s="28" t="s">
        <v>409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 x14ac:dyDescent="0.25">
      <c r="A41" s="26" t="s">
        <v>66</v>
      </c>
      <c r="B41" s="27" t="s">
        <v>19</v>
      </c>
      <c r="C41" s="28" t="s">
        <v>67</v>
      </c>
      <c r="D41" s="29">
        <v>193000</v>
      </c>
      <c r="E41" s="29" t="s">
        <v>21</v>
      </c>
      <c r="F41" s="29">
        <v>193000</v>
      </c>
      <c r="G41" s="29">
        <v>133542.82999999999</v>
      </c>
      <c r="H41" s="29" t="s">
        <v>21</v>
      </c>
      <c r="I41" s="29">
        <v>133542.82999999999</v>
      </c>
      <c r="J41" s="22">
        <f t="shared" si="0"/>
        <v>69.193176165803109</v>
      </c>
      <c r="K41" s="22" t="e">
        <f t="shared" si="1"/>
        <v>#VALUE!</v>
      </c>
      <c r="L41" s="22">
        <f t="shared" si="2"/>
        <v>69.193176165803109</v>
      </c>
      <c r="M41" s="7"/>
    </row>
    <row r="42" spans="1:13" ht="63" customHeight="1" x14ac:dyDescent="0.25">
      <c r="A42" s="26" t="s">
        <v>68</v>
      </c>
      <c r="B42" s="27" t="s">
        <v>19</v>
      </c>
      <c r="C42" s="28" t="s">
        <v>400</v>
      </c>
      <c r="D42" s="29">
        <v>193000</v>
      </c>
      <c r="E42" s="29" t="s">
        <v>21</v>
      </c>
      <c r="F42" s="29">
        <v>193000</v>
      </c>
      <c r="G42" s="29">
        <v>133542.82999999999</v>
      </c>
      <c r="H42" s="29" t="s">
        <v>21</v>
      </c>
      <c r="I42" s="29">
        <v>133542.82999999999</v>
      </c>
      <c r="J42" s="22">
        <f t="shared" si="0"/>
        <v>69.193176165803109</v>
      </c>
      <c r="K42" s="22" t="e">
        <f t="shared" si="1"/>
        <v>#VALUE!</v>
      </c>
      <c r="L42" s="22">
        <f t="shared" si="2"/>
        <v>69.193176165803109</v>
      </c>
      <c r="M42" s="7"/>
    </row>
    <row r="43" spans="1:13" ht="22.5" customHeight="1" x14ac:dyDescent="0.25">
      <c r="A43" s="59" t="s">
        <v>69</v>
      </c>
      <c r="B43" s="60" t="s">
        <v>19</v>
      </c>
      <c r="C43" s="61" t="s">
        <v>70</v>
      </c>
      <c r="D43" s="62">
        <f>D44+D46</f>
        <v>797000</v>
      </c>
      <c r="E43" s="62">
        <f>E44+E46</f>
        <v>797000</v>
      </c>
      <c r="F43" s="62"/>
      <c r="G43" s="62">
        <f>G44+G46</f>
        <v>781655.51</v>
      </c>
      <c r="H43" s="62">
        <f>H44+H46</f>
        <v>781655.51</v>
      </c>
      <c r="I43" s="62" t="s">
        <v>21</v>
      </c>
      <c r="J43" s="66">
        <f t="shared" si="0"/>
        <v>98.074718946047682</v>
      </c>
      <c r="K43" s="66">
        <f t="shared" si="1"/>
        <v>98.074718946047682</v>
      </c>
      <c r="L43" s="66" t="e">
        <f t="shared" si="2"/>
        <v>#VALUE!</v>
      </c>
      <c r="M43" s="7"/>
    </row>
    <row r="44" spans="1:13" ht="44.25" customHeight="1" x14ac:dyDescent="0.25">
      <c r="A44" s="26" t="s">
        <v>71</v>
      </c>
      <c r="B44" s="27" t="s">
        <v>19</v>
      </c>
      <c r="C44" s="28" t="s">
        <v>72</v>
      </c>
      <c r="D44" s="29">
        <v>602000</v>
      </c>
      <c r="E44" s="29">
        <v>602000</v>
      </c>
      <c r="F44" s="29" t="s">
        <v>21</v>
      </c>
      <c r="G44" s="29">
        <v>586655.51</v>
      </c>
      <c r="H44" s="29">
        <v>586655.51</v>
      </c>
      <c r="I44" s="29" t="s">
        <v>21</v>
      </c>
      <c r="J44" s="22">
        <f t="shared" si="0"/>
        <v>97.451081395348837</v>
      </c>
      <c r="K44" s="22">
        <f t="shared" si="1"/>
        <v>97.451081395348837</v>
      </c>
      <c r="L44" s="22" t="e">
        <f t="shared" si="2"/>
        <v>#VALUE!</v>
      </c>
      <c r="M44" s="7"/>
    </row>
    <row r="45" spans="1:13" ht="78" customHeight="1" x14ac:dyDescent="0.25">
      <c r="A45" s="26" t="s">
        <v>73</v>
      </c>
      <c r="B45" s="27" t="s">
        <v>19</v>
      </c>
      <c r="C45" s="28" t="s">
        <v>74</v>
      </c>
      <c r="D45" s="29">
        <v>602000</v>
      </c>
      <c r="E45" s="29">
        <v>602000</v>
      </c>
      <c r="F45" s="29" t="s">
        <v>21</v>
      </c>
      <c r="G45" s="29">
        <v>586655.51</v>
      </c>
      <c r="H45" s="29">
        <v>586655.51</v>
      </c>
      <c r="I45" s="29" t="s">
        <v>21</v>
      </c>
      <c r="J45" s="22">
        <f t="shared" si="0"/>
        <v>97.451081395348837</v>
      </c>
      <c r="K45" s="22">
        <f t="shared" si="1"/>
        <v>97.451081395348837</v>
      </c>
      <c r="L45" s="22" t="e">
        <f t="shared" si="2"/>
        <v>#VALUE!</v>
      </c>
      <c r="M45" s="7"/>
    </row>
    <row r="46" spans="1:13" ht="62.25" customHeight="1" x14ac:dyDescent="0.25">
      <c r="A46" s="26" t="s">
        <v>75</v>
      </c>
      <c r="B46" s="27" t="s">
        <v>19</v>
      </c>
      <c r="C46" s="28" t="s">
        <v>76</v>
      </c>
      <c r="D46" s="29">
        <v>195000</v>
      </c>
      <c r="E46" s="29">
        <v>195000</v>
      </c>
      <c r="F46" s="29" t="s">
        <v>21</v>
      </c>
      <c r="G46" s="29">
        <v>195000</v>
      </c>
      <c r="H46" s="29">
        <v>195000</v>
      </c>
      <c r="I46" s="29" t="s">
        <v>21</v>
      </c>
      <c r="J46" s="22">
        <f t="shared" ref="J46:J80" si="7">G46/D46*100</f>
        <v>100</v>
      </c>
      <c r="K46" s="22">
        <f t="shared" ref="K46:K80" si="8">H46/E46*100</f>
        <v>100</v>
      </c>
      <c r="L46" s="22" t="e">
        <f t="shared" ref="L46:L79" si="9">I46/F46*100</f>
        <v>#VALUE!</v>
      </c>
      <c r="M46" s="7"/>
    </row>
    <row r="47" spans="1:13" ht="63.75" customHeight="1" x14ac:dyDescent="0.25">
      <c r="A47" s="26" t="s">
        <v>77</v>
      </c>
      <c r="B47" s="27" t="s">
        <v>19</v>
      </c>
      <c r="C47" s="28" t="s">
        <v>78</v>
      </c>
      <c r="D47" s="29">
        <v>195000</v>
      </c>
      <c r="E47" s="29">
        <v>195000</v>
      </c>
      <c r="F47" s="29" t="s">
        <v>21</v>
      </c>
      <c r="G47" s="29">
        <v>195000</v>
      </c>
      <c r="H47" s="29">
        <v>195000</v>
      </c>
      <c r="I47" s="29" t="s">
        <v>21</v>
      </c>
      <c r="J47" s="22">
        <f t="shared" si="7"/>
        <v>100</v>
      </c>
      <c r="K47" s="22">
        <f t="shared" si="8"/>
        <v>100</v>
      </c>
      <c r="L47" s="22" t="e">
        <f t="shared" si="9"/>
        <v>#VALUE!</v>
      </c>
      <c r="M47" s="7"/>
    </row>
    <row r="48" spans="1:13" ht="76.5" customHeight="1" x14ac:dyDescent="0.25">
      <c r="A48" s="26" t="s">
        <v>79</v>
      </c>
      <c r="B48" s="27" t="s">
        <v>19</v>
      </c>
      <c r="C48" s="28" t="s">
        <v>80</v>
      </c>
      <c r="D48" s="29">
        <v>195000</v>
      </c>
      <c r="E48" s="29">
        <v>195000</v>
      </c>
      <c r="F48" s="29" t="s">
        <v>21</v>
      </c>
      <c r="G48" s="29">
        <v>195000</v>
      </c>
      <c r="H48" s="29">
        <v>195000</v>
      </c>
      <c r="I48" s="29" t="s">
        <v>21</v>
      </c>
      <c r="J48" s="22">
        <f t="shared" si="7"/>
        <v>100</v>
      </c>
      <c r="K48" s="22">
        <f t="shared" si="8"/>
        <v>100</v>
      </c>
      <c r="L48" s="22" t="e">
        <f t="shared" si="9"/>
        <v>#VALUE!</v>
      </c>
      <c r="M48" s="7"/>
    </row>
    <row r="49" spans="1:13" ht="69.75" customHeight="1" x14ac:dyDescent="0.25">
      <c r="A49" s="59" t="s">
        <v>81</v>
      </c>
      <c r="B49" s="60" t="s">
        <v>19</v>
      </c>
      <c r="C49" s="61" t="s">
        <v>82</v>
      </c>
      <c r="D49" s="62">
        <f t="shared" ref="D49:I49" si="10">D50</f>
        <v>5037800</v>
      </c>
      <c r="E49" s="62">
        <f t="shared" si="10"/>
        <v>2164800</v>
      </c>
      <c r="F49" s="62">
        <f t="shared" si="10"/>
        <v>2873000</v>
      </c>
      <c r="G49" s="62">
        <f t="shared" si="10"/>
        <v>1383253.16</v>
      </c>
      <c r="H49" s="62">
        <f t="shared" si="10"/>
        <v>1027681.1799999999</v>
      </c>
      <c r="I49" s="62">
        <f t="shared" si="10"/>
        <v>355571.98</v>
      </c>
      <c r="J49" s="66">
        <f t="shared" si="7"/>
        <v>27.457484616300764</v>
      </c>
      <c r="K49" s="66">
        <f t="shared" si="8"/>
        <v>47.472338322246856</v>
      </c>
      <c r="L49" s="66">
        <f t="shared" si="9"/>
        <v>12.376330664810302</v>
      </c>
      <c r="M49" s="7"/>
    </row>
    <row r="50" spans="1:13" ht="89.25" customHeight="1" x14ac:dyDescent="0.25">
      <c r="A50" s="26" t="s">
        <v>83</v>
      </c>
      <c r="B50" s="27" t="s">
        <v>19</v>
      </c>
      <c r="C50" s="28" t="s">
        <v>84</v>
      </c>
      <c r="D50" s="29">
        <f t="shared" ref="D50:I50" si="11">D54+D51</f>
        <v>5037800</v>
      </c>
      <c r="E50" s="29">
        <f t="shared" si="11"/>
        <v>2164800</v>
      </c>
      <c r="F50" s="29">
        <f t="shared" si="11"/>
        <v>2873000</v>
      </c>
      <c r="G50" s="29">
        <f t="shared" si="11"/>
        <v>1383253.16</v>
      </c>
      <c r="H50" s="29">
        <f t="shared" si="11"/>
        <v>1027681.1799999999</v>
      </c>
      <c r="I50" s="29">
        <f t="shared" si="11"/>
        <v>355571.98</v>
      </c>
      <c r="J50" s="22">
        <f t="shared" si="7"/>
        <v>27.457484616300764</v>
      </c>
      <c r="K50" s="22">
        <f t="shared" si="8"/>
        <v>47.472338322246856</v>
      </c>
      <c r="L50" s="22">
        <f t="shared" si="9"/>
        <v>12.376330664810302</v>
      </c>
      <c r="M50" s="7"/>
    </row>
    <row r="51" spans="1:13" ht="63.75" customHeight="1" x14ac:dyDescent="0.25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581600</v>
      </c>
      <c r="E51" s="29">
        <f t="shared" si="12"/>
        <v>384600</v>
      </c>
      <c r="F51" s="29">
        <f t="shared" si="12"/>
        <v>197000</v>
      </c>
      <c r="G51" s="29">
        <f t="shared" si="12"/>
        <v>426606.2</v>
      </c>
      <c r="H51" s="29">
        <f t="shared" si="12"/>
        <v>284216.19</v>
      </c>
      <c r="I51" s="29">
        <f t="shared" si="12"/>
        <v>142390.01</v>
      </c>
      <c r="J51" s="22">
        <f t="shared" si="7"/>
        <v>73.350447042640994</v>
      </c>
      <c r="K51" s="22">
        <f t="shared" si="8"/>
        <v>73.899165366614668</v>
      </c>
      <c r="L51" s="22">
        <f t="shared" si="9"/>
        <v>72.279192893401017</v>
      </c>
      <c r="M51" s="7"/>
    </row>
    <row r="52" spans="1:13" ht="89.25" customHeight="1" x14ac:dyDescent="0.25">
      <c r="A52" s="26" t="s">
        <v>87</v>
      </c>
      <c r="B52" s="27" t="s">
        <v>19</v>
      </c>
      <c r="C52" s="28" t="s">
        <v>88</v>
      </c>
      <c r="D52" s="29">
        <v>283100</v>
      </c>
      <c r="E52" s="29">
        <v>283100</v>
      </c>
      <c r="F52" s="29" t="s">
        <v>21</v>
      </c>
      <c r="G52" s="29">
        <v>141826.04999999999</v>
      </c>
      <c r="H52" s="29">
        <v>141826.04999999999</v>
      </c>
      <c r="I52" s="29" t="s">
        <v>21</v>
      </c>
      <c r="J52" s="22">
        <f t="shared" si="7"/>
        <v>50.097509713882019</v>
      </c>
      <c r="K52" s="22">
        <f t="shared" si="8"/>
        <v>50.097509713882019</v>
      </c>
      <c r="L52" s="22" t="e">
        <f t="shared" si="9"/>
        <v>#VALUE!</v>
      </c>
      <c r="M52" s="7"/>
    </row>
    <row r="53" spans="1:13" ht="89.25" customHeight="1" x14ac:dyDescent="0.25">
      <c r="A53" s="26" t="s">
        <v>89</v>
      </c>
      <c r="B53" s="27" t="s">
        <v>19</v>
      </c>
      <c r="C53" s="28" t="s">
        <v>90</v>
      </c>
      <c r="D53" s="29">
        <v>298500</v>
      </c>
      <c r="E53" s="29">
        <v>101500</v>
      </c>
      <c r="F53" s="29">
        <v>197000</v>
      </c>
      <c r="G53" s="29">
        <v>284780.15000000002</v>
      </c>
      <c r="H53" s="29">
        <v>142390.14000000001</v>
      </c>
      <c r="I53" s="29">
        <v>142390.01</v>
      </c>
      <c r="J53" s="22">
        <f t="shared" si="7"/>
        <v>95.403735343383588</v>
      </c>
      <c r="K53" s="22">
        <f t="shared" si="8"/>
        <v>140.28585221674879</v>
      </c>
      <c r="L53" s="22">
        <f t="shared" si="9"/>
        <v>72.279192893401017</v>
      </c>
      <c r="M53" s="7"/>
    </row>
    <row r="54" spans="1:13" ht="89.25" customHeight="1" x14ac:dyDescent="0.25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4456200</v>
      </c>
      <c r="E54" s="29">
        <f t="shared" si="13"/>
        <v>1780200</v>
      </c>
      <c r="F54" s="29">
        <f t="shared" si="13"/>
        <v>2676000</v>
      </c>
      <c r="G54" s="29">
        <f t="shared" si="13"/>
        <v>956646.96</v>
      </c>
      <c r="H54" s="29">
        <f t="shared" si="13"/>
        <v>743464.99</v>
      </c>
      <c r="I54" s="29">
        <f t="shared" si="13"/>
        <v>213181.97</v>
      </c>
      <c r="J54" s="22">
        <f t="shared" si="7"/>
        <v>21.467774336878954</v>
      </c>
      <c r="K54" s="22">
        <f t="shared" si="8"/>
        <v>41.763003595101672</v>
      </c>
      <c r="L54" s="22">
        <f t="shared" si="9"/>
        <v>7.9664413303437973</v>
      </c>
      <c r="M54" s="7"/>
    </row>
    <row r="55" spans="1:13" ht="76.5" customHeight="1" x14ac:dyDescent="0.25">
      <c r="A55" s="26" t="s">
        <v>93</v>
      </c>
      <c r="B55" s="27" t="s">
        <v>19</v>
      </c>
      <c r="C55" s="28" t="s">
        <v>94</v>
      </c>
      <c r="D55" s="29">
        <v>1780200</v>
      </c>
      <c r="E55" s="29">
        <v>1780200</v>
      </c>
      <c r="F55" s="29" t="s">
        <v>21</v>
      </c>
      <c r="G55" s="29">
        <v>743464.99</v>
      </c>
      <c r="H55" s="29">
        <v>743464.99</v>
      </c>
      <c r="I55" s="29" t="s">
        <v>21</v>
      </c>
      <c r="J55" s="22">
        <f t="shared" si="7"/>
        <v>41.763003595101672</v>
      </c>
      <c r="K55" s="22">
        <f t="shared" si="8"/>
        <v>41.763003595101672</v>
      </c>
      <c r="L55" s="22" t="e">
        <f t="shared" si="9"/>
        <v>#VALUE!</v>
      </c>
      <c r="M55" s="7"/>
    </row>
    <row r="56" spans="1:13" ht="76.5" customHeight="1" x14ac:dyDescent="0.25">
      <c r="A56" s="26" t="s">
        <v>95</v>
      </c>
      <c r="B56" s="27" t="s">
        <v>19</v>
      </c>
      <c r="C56" s="28" t="s">
        <v>413</v>
      </c>
      <c r="D56" s="29">
        <v>2676000</v>
      </c>
      <c r="E56" s="29" t="s">
        <v>21</v>
      </c>
      <c r="F56" s="29">
        <v>2676000</v>
      </c>
      <c r="G56" s="29">
        <v>213181.97</v>
      </c>
      <c r="H56" s="29" t="s">
        <v>21</v>
      </c>
      <c r="I56" s="29">
        <v>213181.97</v>
      </c>
      <c r="J56" s="22">
        <f t="shared" si="7"/>
        <v>7.9664413303437973</v>
      </c>
      <c r="K56" s="22" t="e">
        <f t="shared" si="8"/>
        <v>#VALUE!</v>
      </c>
      <c r="L56" s="22">
        <f t="shared" si="9"/>
        <v>7.9664413303437973</v>
      </c>
      <c r="M56" s="7"/>
    </row>
    <row r="57" spans="1:13" ht="25.5" customHeight="1" x14ac:dyDescent="0.25">
      <c r="A57" s="59" t="s">
        <v>96</v>
      </c>
      <c r="B57" s="60" t="s">
        <v>19</v>
      </c>
      <c r="C57" s="61" t="s">
        <v>97</v>
      </c>
      <c r="D57" s="62">
        <f>D58</f>
        <v>30500</v>
      </c>
      <c r="E57" s="62">
        <f>E58</f>
        <v>30500</v>
      </c>
      <c r="F57" s="62"/>
      <c r="G57" s="62">
        <f>G58</f>
        <v>56150.74</v>
      </c>
      <c r="H57" s="62">
        <f>H58</f>
        <v>56150.74</v>
      </c>
      <c r="I57" s="62" t="s">
        <v>21</v>
      </c>
      <c r="J57" s="66">
        <f t="shared" si="7"/>
        <v>184.1007868852459</v>
      </c>
      <c r="K57" s="66">
        <f t="shared" si="8"/>
        <v>184.1007868852459</v>
      </c>
      <c r="L57" s="66" t="e">
        <f t="shared" si="9"/>
        <v>#VALUE!</v>
      </c>
      <c r="M57" s="7"/>
    </row>
    <row r="58" spans="1:13" ht="25.5" customHeight="1" x14ac:dyDescent="0.25">
      <c r="A58" s="26" t="s">
        <v>98</v>
      </c>
      <c r="B58" s="27" t="s">
        <v>19</v>
      </c>
      <c r="C58" s="28" t="s">
        <v>99</v>
      </c>
      <c r="D58" s="29">
        <f>SUM(D59:D62)</f>
        <v>30500</v>
      </c>
      <c r="E58" s="29">
        <f>SUM(E59:E62)</f>
        <v>30500</v>
      </c>
      <c r="F58" s="29"/>
      <c r="G58" s="29">
        <f>SUM(G59:G64)</f>
        <v>56150.74</v>
      </c>
      <c r="H58" s="29">
        <f>SUM(H59:H64)</f>
        <v>56150.74</v>
      </c>
      <c r="I58" s="29" t="s">
        <v>21</v>
      </c>
      <c r="J58" s="22">
        <f t="shared" si="7"/>
        <v>184.1007868852459</v>
      </c>
      <c r="K58" s="22">
        <f t="shared" si="8"/>
        <v>184.1007868852459</v>
      </c>
      <c r="L58" s="22" t="e">
        <f t="shared" si="9"/>
        <v>#VALUE!</v>
      </c>
      <c r="M58" s="7"/>
    </row>
    <row r="59" spans="1:13" ht="25.5" customHeight="1" x14ac:dyDescent="0.25">
      <c r="A59" s="26" t="s">
        <v>100</v>
      </c>
      <c r="B59" s="27" t="s">
        <v>19</v>
      </c>
      <c r="C59" s="28" t="s">
        <v>101</v>
      </c>
      <c r="D59" s="29">
        <v>30000</v>
      </c>
      <c r="E59" s="29">
        <v>30000</v>
      </c>
      <c r="F59" s="29" t="s">
        <v>21</v>
      </c>
      <c r="G59" s="29">
        <v>33871.5</v>
      </c>
      <c r="H59" s="29">
        <v>33871.5</v>
      </c>
      <c r="I59" s="29" t="s">
        <v>21</v>
      </c>
      <c r="J59" s="22">
        <f t="shared" si="7"/>
        <v>112.90500000000002</v>
      </c>
      <c r="K59" s="22">
        <f t="shared" si="8"/>
        <v>112.90500000000002</v>
      </c>
      <c r="L59" s="22" t="e">
        <f t="shared" si="9"/>
        <v>#VALUE!</v>
      </c>
      <c r="M59" s="7"/>
    </row>
    <row r="60" spans="1:13" ht="25.5" customHeight="1" x14ac:dyDescent="0.25">
      <c r="A60" s="26" t="s">
        <v>102</v>
      </c>
      <c r="B60" s="27" t="s">
        <v>19</v>
      </c>
      <c r="C60" s="28" t="s">
        <v>103</v>
      </c>
      <c r="D60" s="29"/>
      <c r="E60" s="29"/>
      <c r="F60" s="29" t="s">
        <v>21</v>
      </c>
      <c r="G60" s="29"/>
      <c r="H60" s="29"/>
      <c r="I60" s="29" t="s">
        <v>21</v>
      </c>
      <c r="J60" s="22" t="e">
        <f t="shared" si="7"/>
        <v>#DIV/0!</v>
      </c>
      <c r="K60" s="22" t="e">
        <f t="shared" si="8"/>
        <v>#DIV/0!</v>
      </c>
      <c r="L60" s="22" t="e">
        <f t="shared" si="9"/>
        <v>#VALUE!</v>
      </c>
      <c r="M60" s="7"/>
    </row>
    <row r="61" spans="1:13" ht="25.5" customHeight="1" x14ac:dyDescent="0.25">
      <c r="A61" s="26" t="s">
        <v>104</v>
      </c>
      <c r="B61" s="27" t="s">
        <v>19</v>
      </c>
      <c r="C61" s="28" t="s">
        <v>105</v>
      </c>
      <c r="D61" s="29">
        <v>500</v>
      </c>
      <c r="E61" s="29">
        <v>500</v>
      </c>
      <c r="F61" s="29" t="s">
        <v>21</v>
      </c>
      <c r="G61" s="29">
        <v>84.41</v>
      </c>
      <c r="H61" s="29">
        <v>84.41</v>
      </c>
      <c r="I61" s="29" t="s">
        <v>21</v>
      </c>
      <c r="J61" s="22">
        <f t="shared" si="7"/>
        <v>16.882000000000001</v>
      </c>
      <c r="K61" s="22">
        <f t="shared" si="8"/>
        <v>16.882000000000001</v>
      </c>
      <c r="L61" s="22" t="e">
        <f t="shared" si="9"/>
        <v>#VALUE!</v>
      </c>
      <c r="M61" s="7"/>
    </row>
    <row r="62" spans="1:13" ht="32.25" customHeight="1" x14ac:dyDescent="0.25">
      <c r="A62" s="26" t="s">
        <v>106</v>
      </c>
      <c r="B62" s="27" t="s">
        <v>19</v>
      </c>
      <c r="C62" s="28" t="s">
        <v>107</v>
      </c>
      <c r="D62" s="29"/>
      <c r="E62" s="29"/>
      <c r="F62" s="29" t="s">
        <v>21</v>
      </c>
      <c r="G62" s="29"/>
      <c r="H62" s="29"/>
      <c r="I62" s="29" t="s">
        <v>21</v>
      </c>
      <c r="J62" s="22" t="e">
        <f t="shared" si="7"/>
        <v>#DIV/0!</v>
      </c>
      <c r="K62" s="22" t="e">
        <f t="shared" si="8"/>
        <v>#DIV/0!</v>
      </c>
      <c r="L62" s="22" t="e">
        <f t="shared" si="9"/>
        <v>#VALUE!</v>
      </c>
      <c r="M62" s="7"/>
    </row>
    <row r="63" spans="1:13" ht="25.5" customHeight="1" x14ac:dyDescent="0.25">
      <c r="A63" s="26" t="s">
        <v>420</v>
      </c>
      <c r="B63" s="27" t="s">
        <v>19</v>
      </c>
      <c r="C63" s="28" t="s">
        <v>421</v>
      </c>
      <c r="D63" s="29">
        <v>29000</v>
      </c>
      <c r="E63" s="29">
        <v>29000</v>
      </c>
      <c r="F63" s="29"/>
      <c r="G63" s="29">
        <v>21538.26</v>
      </c>
      <c r="H63" s="29">
        <v>21538.26</v>
      </c>
      <c r="I63" s="29"/>
      <c r="J63" s="22">
        <f t="shared" si="7"/>
        <v>74.269862068965509</v>
      </c>
      <c r="K63" s="22"/>
      <c r="L63" s="22"/>
      <c r="M63" s="7"/>
    </row>
    <row r="64" spans="1:13" ht="25.5" customHeight="1" x14ac:dyDescent="0.25">
      <c r="A64" s="26" t="s">
        <v>422</v>
      </c>
      <c r="B64" s="27" t="s">
        <v>19</v>
      </c>
      <c r="C64" s="28" t="s">
        <v>423</v>
      </c>
      <c r="D64" s="29">
        <v>500</v>
      </c>
      <c r="E64" s="29">
        <v>500</v>
      </c>
      <c r="F64" s="29"/>
      <c r="G64" s="29">
        <v>656.57</v>
      </c>
      <c r="H64" s="29">
        <v>656.57</v>
      </c>
      <c r="I64" s="29"/>
      <c r="J64" s="22">
        <f t="shared" si="7"/>
        <v>131.31400000000002</v>
      </c>
      <c r="K64" s="22"/>
      <c r="L64" s="22"/>
      <c r="M64" s="7"/>
    </row>
    <row r="65" spans="1:13" ht="31.5" customHeight="1" x14ac:dyDescent="0.25">
      <c r="A65" s="59" t="s">
        <v>108</v>
      </c>
      <c r="B65" s="60" t="s">
        <v>19</v>
      </c>
      <c r="C65" s="61" t="s">
        <v>109</v>
      </c>
      <c r="D65" s="62">
        <f t="shared" ref="D65:H67" si="14">D66</f>
        <v>6605000</v>
      </c>
      <c r="E65" s="62">
        <f t="shared" si="14"/>
        <v>6605000</v>
      </c>
      <c r="F65" s="62"/>
      <c r="G65" s="62">
        <f>G66+G69</f>
        <v>5970777.9499999993</v>
      </c>
      <c r="H65" s="62">
        <f>H66+H69</f>
        <v>5970777.9499999993</v>
      </c>
      <c r="I65" s="62" t="s">
        <v>21</v>
      </c>
      <c r="J65" s="66">
        <f t="shared" si="7"/>
        <v>90.397849356548051</v>
      </c>
      <c r="K65" s="66">
        <f t="shared" si="8"/>
        <v>90.397849356548051</v>
      </c>
      <c r="L65" s="66" t="e">
        <f t="shared" si="9"/>
        <v>#VALUE!</v>
      </c>
      <c r="M65" s="7"/>
    </row>
    <row r="66" spans="1:13" ht="15" customHeight="1" x14ac:dyDescent="0.25">
      <c r="A66" s="26" t="s">
        <v>110</v>
      </c>
      <c r="B66" s="27" t="s">
        <v>19</v>
      </c>
      <c r="C66" s="28" t="s">
        <v>111</v>
      </c>
      <c r="D66" s="29">
        <f t="shared" si="14"/>
        <v>6605000</v>
      </c>
      <c r="E66" s="29">
        <f t="shared" si="14"/>
        <v>6605000</v>
      </c>
      <c r="F66" s="29"/>
      <c r="G66" s="29">
        <f t="shared" si="14"/>
        <v>5970455.0599999996</v>
      </c>
      <c r="H66" s="29">
        <f t="shared" si="14"/>
        <v>5970455.0599999996</v>
      </c>
      <c r="I66" s="29" t="s">
        <v>21</v>
      </c>
      <c r="J66" s="22">
        <f t="shared" si="7"/>
        <v>90.392960787282348</v>
      </c>
      <c r="K66" s="22">
        <f t="shared" si="8"/>
        <v>90.392960787282348</v>
      </c>
      <c r="L66" s="22" t="e">
        <f t="shared" si="9"/>
        <v>#VALUE!</v>
      </c>
      <c r="M66" s="7"/>
    </row>
    <row r="67" spans="1:13" ht="15" customHeight="1" x14ac:dyDescent="0.25">
      <c r="A67" s="26" t="s">
        <v>112</v>
      </c>
      <c r="B67" s="27" t="s">
        <v>19</v>
      </c>
      <c r="C67" s="28" t="s">
        <v>113</v>
      </c>
      <c r="D67" s="29">
        <f t="shared" si="14"/>
        <v>6605000</v>
      </c>
      <c r="E67" s="29">
        <f t="shared" si="14"/>
        <v>6605000</v>
      </c>
      <c r="F67" s="29"/>
      <c r="G67" s="29">
        <f t="shared" si="14"/>
        <v>5970455.0599999996</v>
      </c>
      <c r="H67" s="29">
        <f t="shared" si="14"/>
        <v>5970455.0599999996</v>
      </c>
      <c r="I67" s="29" t="s">
        <v>21</v>
      </c>
      <c r="J67" s="22">
        <f t="shared" si="7"/>
        <v>90.392960787282348</v>
      </c>
      <c r="K67" s="22">
        <f t="shared" si="8"/>
        <v>90.392960787282348</v>
      </c>
      <c r="L67" s="22" t="e">
        <f t="shared" si="9"/>
        <v>#VALUE!</v>
      </c>
      <c r="M67" s="7"/>
    </row>
    <row r="68" spans="1:13" ht="38.25" customHeight="1" x14ac:dyDescent="0.25">
      <c r="A68" s="26" t="s">
        <v>114</v>
      </c>
      <c r="B68" s="27" t="s">
        <v>19</v>
      </c>
      <c r="C68" s="28" t="s">
        <v>115</v>
      </c>
      <c r="D68" s="29">
        <v>6605000</v>
      </c>
      <c r="E68" s="29">
        <v>6605000</v>
      </c>
      <c r="F68" s="29"/>
      <c r="G68" s="29">
        <v>5970455.0599999996</v>
      </c>
      <c r="H68" s="29">
        <v>5970455.0599999996</v>
      </c>
      <c r="I68" s="29" t="s">
        <v>21</v>
      </c>
      <c r="J68" s="22">
        <f t="shared" si="7"/>
        <v>90.392960787282348</v>
      </c>
      <c r="K68" s="22">
        <f t="shared" si="8"/>
        <v>90.392960787282348</v>
      </c>
      <c r="L68" s="22" t="e">
        <f t="shared" si="9"/>
        <v>#VALUE!</v>
      </c>
      <c r="M68" s="7"/>
    </row>
    <row r="69" spans="1:13" ht="23.25" customHeight="1" x14ac:dyDescent="0.25">
      <c r="A69" s="26" t="s">
        <v>417</v>
      </c>
      <c r="B69" s="27" t="s">
        <v>19</v>
      </c>
      <c r="C69" s="28" t="s">
        <v>418</v>
      </c>
      <c r="D69" s="29"/>
      <c r="E69" s="29"/>
      <c r="F69" s="29"/>
      <c r="G69" s="29">
        <v>322.89</v>
      </c>
      <c r="H69" s="29">
        <v>322.89</v>
      </c>
      <c r="I69" s="29"/>
      <c r="J69" s="22" t="e">
        <f t="shared" si="7"/>
        <v>#DIV/0!</v>
      </c>
      <c r="K69" s="22"/>
      <c r="L69" s="22"/>
      <c r="M69" s="7"/>
    </row>
    <row r="70" spans="1:13" ht="46.5" customHeight="1" x14ac:dyDescent="0.25">
      <c r="A70" s="59" t="s">
        <v>116</v>
      </c>
      <c r="B70" s="60" t="s">
        <v>19</v>
      </c>
      <c r="C70" s="61" t="s">
        <v>117</v>
      </c>
      <c r="D70" s="62">
        <f t="shared" ref="D70:E72" si="15">D71</f>
        <v>70500</v>
      </c>
      <c r="E70" s="62">
        <f t="shared" si="15"/>
        <v>70500</v>
      </c>
      <c r="F70" s="62"/>
      <c r="G70" s="62">
        <f t="shared" ref="G70:H72" si="16">G71</f>
        <v>70350</v>
      </c>
      <c r="H70" s="62">
        <f t="shared" si="16"/>
        <v>70350</v>
      </c>
      <c r="I70" s="62" t="s">
        <v>21</v>
      </c>
      <c r="J70" s="66">
        <f t="shared" si="7"/>
        <v>99.787234042553195</v>
      </c>
      <c r="K70" s="66">
        <f t="shared" si="8"/>
        <v>99.787234042553195</v>
      </c>
      <c r="L70" s="66" t="e">
        <f t="shared" si="9"/>
        <v>#VALUE!</v>
      </c>
      <c r="M70" s="7"/>
    </row>
    <row r="71" spans="1:13" ht="76.5" customHeight="1" x14ac:dyDescent="0.25">
      <c r="A71" s="26" t="s">
        <v>118</v>
      </c>
      <c r="B71" s="27" t="s">
        <v>19</v>
      </c>
      <c r="C71" s="28" t="s">
        <v>119</v>
      </c>
      <c r="D71" s="29">
        <f t="shared" si="15"/>
        <v>70500</v>
      </c>
      <c r="E71" s="29">
        <f t="shared" si="15"/>
        <v>70500</v>
      </c>
      <c r="F71" s="29"/>
      <c r="G71" s="29">
        <f t="shared" si="16"/>
        <v>70350</v>
      </c>
      <c r="H71" s="29">
        <f t="shared" si="16"/>
        <v>70350</v>
      </c>
      <c r="I71" s="29" t="s">
        <v>21</v>
      </c>
      <c r="J71" s="22">
        <f t="shared" si="7"/>
        <v>99.787234042553195</v>
      </c>
      <c r="K71" s="22">
        <f t="shared" si="8"/>
        <v>99.787234042553195</v>
      </c>
      <c r="L71" s="22" t="e">
        <f t="shared" si="9"/>
        <v>#VALUE!</v>
      </c>
      <c r="M71" s="7"/>
    </row>
    <row r="72" spans="1:13" ht="89.25" customHeight="1" x14ac:dyDescent="0.25">
      <c r="A72" s="26" t="s">
        <v>120</v>
      </c>
      <c r="B72" s="27" t="s">
        <v>19</v>
      </c>
      <c r="C72" s="28" t="s">
        <v>121</v>
      </c>
      <c r="D72" s="29">
        <f t="shared" si="15"/>
        <v>70500</v>
      </c>
      <c r="E72" s="29">
        <f t="shared" si="15"/>
        <v>70500</v>
      </c>
      <c r="F72" s="29"/>
      <c r="G72" s="29">
        <f t="shared" si="16"/>
        <v>70350</v>
      </c>
      <c r="H72" s="29">
        <f t="shared" si="16"/>
        <v>70350</v>
      </c>
      <c r="I72" s="29" t="s">
        <v>21</v>
      </c>
      <c r="J72" s="22">
        <f t="shared" si="7"/>
        <v>99.787234042553195</v>
      </c>
      <c r="K72" s="22">
        <f t="shared" si="8"/>
        <v>99.787234042553195</v>
      </c>
      <c r="L72" s="22" t="e">
        <f t="shared" si="9"/>
        <v>#VALUE!</v>
      </c>
      <c r="M72" s="7"/>
    </row>
    <row r="73" spans="1:13" ht="159" customHeight="1" x14ac:dyDescent="0.25">
      <c r="A73" s="26" t="s">
        <v>122</v>
      </c>
      <c r="B73" s="27" t="s">
        <v>19</v>
      </c>
      <c r="C73" s="28" t="s">
        <v>123</v>
      </c>
      <c r="D73" s="29">
        <v>70500</v>
      </c>
      <c r="E73" s="29">
        <v>70500</v>
      </c>
      <c r="F73" s="29"/>
      <c r="G73" s="29">
        <v>70350</v>
      </c>
      <c r="H73" s="29">
        <v>70350</v>
      </c>
      <c r="I73" s="29" t="s">
        <v>21</v>
      </c>
      <c r="J73" s="22">
        <f t="shared" si="7"/>
        <v>99.787234042553195</v>
      </c>
      <c r="K73" s="22">
        <f t="shared" si="8"/>
        <v>99.787234042553195</v>
      </c>
      <c r="L73" s="22" t="e">
        <f t="shared" si="9"/>
        <v>#VALUE!</v>
      </c>
      <c r="M73" s="7"/>
    </row>
    <row r="74" spans="1:13" ht="15" customHeight="1" x14ac:dyDescent="0.25">
      <c r="A74" s="59" t="s">
        <v>124</v>
      </c>
      <c r="B74" s="60" t="s">
        <v>19</v>
      </c>
      <c r="C74" s="61" t="s">
        <v>125</v>
      </c>
      <c r="D74" s="62">
        <f>SUM(D75:D84)</f>
        <v>1225000</v>
      </c>
      <c r="E74" s="62">
        <f>SUM(E75:E84)</f>
        <v>1225000</v>
      </c>
      <c r="F74" s="62"/>
      <c r="G74" s="62">
        <f>SUM(G75:G84)</f>
        <v>802459.79</v>
      </c>
      <c r="H74" s="62">
        <f>SUM(H75:H84)</f>
        <v>802459.79</v>
      </c>
      <c r="I74" s="62"/>
      <c r="J74" s="66">
        <f t="shared" si="7"/>
        <v>65.506921632653061</v>
      </c>
      <c r="K74" s="66">
        <f t="shared" si="8"/>
        <v>65.506921632653061</v>
      </c>
      <c r="L74" s="66" t="e">
        <f t="shared" si="9"/>
        <v>#DIV/0!</v>
      </c>
      <c r="M74" s="7"/>
    </row>
    <row r="75" spans="1:13" ht="76.5" customHeight="1" x14ac:dyDescent="0.25">
      <c r="A75" s="26" t="s">
        <v>126</v>
      </c>
      <c r="B75" s="27" t="s">
        <v>19</v>
      </c>
      <c r="C75" s="28" t="s">
        <v>127</v>
      </c>
      <c r="D75" s="29">
        <v>2200</v>
      </c>
      <c r="E75" s="29">
        <v>2200</v>
      </c>
      <c r="F75" s="29" t="s">
        <v>21</v>
      </c>
      <c r="G75" s="29">
        <v>1656.25</v>
      </c>
      <c r="H75" s="29">
        <v>1656.25</v>
      </c>
      <c r="I75" s="29" t="s">
        <v>21</v>
      </c>
      <c r="J75" s="22">
        <f t="shared" si="7"/>
        <v>75.284090909090907</v>
      </c>
      <c r="K75" s="22">
        <f t="shared" si="8"/>
        <v>75.284090909090907</v>
      </c>
      <c r="L75" s="22" t="e">
        <f t="shared" si="9"/>
        <v>#VALUE!</v>
      </c>
      <c r="M75" s="7"/>
    </row>
    <row r="76" spans="1:13" ht="76.5" customHeight="1" x14ac:dyDescent="0.25">
      <c r="A76" s="26" t="s">
        <v>366</v>
      </c>
      <c r="B76" s="27" t="s">
        <v>19</v>
      </c>
      <c r="C76" s="28" t="s">
        <v>410</v>
      </c>
      <c r="D76" s="29">
        <v>100</v>
      </c>
      <c r="E76" s="29">
        <v>100</v>
      </c>
      <c r="F76" s="29"/>
      <c r="G76" s="29">
        <v>-300</v>
      </c>
      <c r="H76" s="29">
        <v>-300</v>
      </c>
      <c r="I76" s="29"/>
      <c r="J76" s="22">
        <f t="shared" si="7"/>
        <v>-300</v>
      </c>
      <c r="K76" s="22">
        <f t="shared" si="8"/>
        <v>-300</v>
      </c>
      <c r="L76" s="22" t="e">
        <f t="shared" si="9"/>
        <v>#DIV/0!</v>
      </c>
      <c r="M76" s="7"/>
    </row>
    <row r="77" spans="1:13" ht="63.75" customHeight="1" x14ac:dyDescent="0.25">
      <c r="A77" s="26" t="s">
        <v>128</v>
      </c>
      <c r="B77" s="27" t="s">
        <v>19</v>
      </c>
      <c r="C77" s="28" t="s">
        <v>129</v>
      </c>
      <c r="D77" s="29">
        <v>295000</v>
      </c>
      <c r="E77" s="29">
        <v>295000</v>
      </c>
      <c r="F77" s="29" t="s">
        <v>21</v>
      </c>
      <c r="G77" s="29">
        <v>271500</v>
      </c>
      <c r="H77" s="29">
        <v>271500</v>
      </c>
      <c r="I77" s="29" t="s">
        <v>21</v>
      </c>
      <c r="J77" s="22">
        <f t="shared" si="7"/>
        <v>92.033898305084747</v>
      </c>
      <c r="K77" s="22">
        <f t="shared" si="8"/>
        <v>92.033898305084747</v>
      </c>
      <c r="L77" s="22" t="e">
        <f t="shared" si="9"/>
        <v>#VALUE!</v>
      </c>
      <c r="M77" s="7"/>
    </row>
    <row r="78" spans="1:13" ht="63.75" customHeight="1" x14ac:dyDescent="0.25">
      <c r="A78" s="26" t="s">
        <v>130</v>
      </c>
      <c r="B78" s="27" t="s">
        <v>19</v>
      </c>
      <c r="C78" s="28" t="s">
        <v>131</v>
      </c>
      <c r="D78" s="29">
        <v>15000</v>
      </c>
      <c r="E78" s="29">
        <v>15000</v>
      </c>
      <c r="F78" s="29" t="s">
        <v>21</v>
      </c>
      <c r="G78" s="29">
        <v>21000</v>
      </c>
      <c r="H78" s="29">
        <v>21000</v>
      </c>
      <c r="I78" s="29" t="s">
        <v>21</v>
      </c>
      <c r="J78" s="22">
        <f t="shared" ref="J78" si="17">G78/D78*100</f>
        <v>140</v>
      </c>
      <c r="K78" s="22">
        <f t="shared" ref="K78" si="18">H78/E78*100</f>
        <v>140</v>
      </c>
      <c r="L78" s="22"/>
      <c r="M78" s="7"/>
    </row>
    <row r="79" spans="1:13" ht="38.25" customHeight="1" x14ac:dyDescent="0.25">
      <c r="A79" s="26" t="s">
        <v>424</v>
      </c>
      <c r="B79" s="27" t="s">
        <v>19</v>
      </c>
      <c r="C79" s="28" t="s">
        <v>425</v>
      </c>
      <c r="D79" s="29"/>
      <c r="E79" s="29"/>
      <c r="F79" s="29" t="s">
        <v>21</v>
      </c>
      <c r="G79" s="29"/>
      <c r="H79" s="29"/>
      <c r="I79" s="29" t="s">
        <v>21</v>
      </c>
      <c r="J79" s="22" t="e">
        <f t="shared" si="7"/>
        <v>#DIV/0!</v>
      </c>
      <c r="K79" s="22" t="e">
        <f t="shared" si="8"/>
        <v>#DIV/0!</v>
      </c>
      <c r="L79" s="22" t="e">
        <f t="shared" si="9"/>
        <v>#VALUE!</v>
      </c>
      <c r="M79" s="7"/>
    </row>
    <row r="80" spans="1:13" ht="63.75" customHeight="1" x14ac:dyDescent="0.25">
      <c r="A80" s="26" t="s">
        <v>132</v>
      </c>
      <c r="B80" s="27" t="s">
        <v>19</v>
      </c>
      <c r="C80" s="28" t="s">
        <v>133</v>
      </c>
      <c r="D80" s="29">
        <v>2000</v>
      </c>
      <c r="E80" s="29">
        <v>2000</v>
      </c>
      <c r="F80" s="29"/>
      <c r="G80" s="29">
        <v>2500</v>
      </c>
      <c r="H80" s="29">
        <v>2500</v>
      </c>
      <c r="I80" s="29" t="s">
        <v>21</v>
      </c>
      <c r="J80" s="29">
        <f t="shared" si="7"/>
        <v>125</v>
      </c>
      <c r="K80" s="29">
        <f t="shared" si="8"/>
        <v>125</v>
      </c>
      <c r="L80" s="29"/>
      <c r="M80" s="7"/>
    </row>
    <row r="81" spans="1:13" ht="36.75" customHeight="1" x14ac:dyDescent="0.25">
      <c r="A81" s="26" t="s">
        <v>134</v>
      </c>
      <c r="B81" s="27" t="s">
        <v>19</v>
      </c>
      <c r="C81" s="28" t="s">
        <v>135</v>
      </c>
      <c r="D81" s="29">
        <v>9000</v>
      </c>
      <c r="E81" s="29">
        <v>9000</v>
      </c>
      <c r="F81" s="29" t="s">
        <v>21</v>
      </c>
      <c r="G81" s="29">
        <v>8000</v>
      </c>
      <c r="H81" s="29">
        <v>8000</v>
      </c>
      <c r="I81" s="29" t="s">
        <v>21</v>
      </c>
      <c r="J81" s="22">
        <f t="shared" ref="J81:L85" si="19">G81/D81*100</f>
        <v>88.888888888888886</v>
      </c>
      <c r="K81" s="22">
        <f t="shared" si="19"/>
        <v>88.888888888888886</v>
      </c>
      <c r="L81" s="22" t="e">
        <f t="shared" si="19"/>
        <v>#VALUE!</v>
      </c>
      <c r="M81" s="7"/>
    </row>
    <row r="82" spans="1:13" ht="63.75" customHeight="1" x14ac:dyDescent="0.25">
      <c r="A82" s="26" t="s">
        <v>136</v>
      </c>
      <c r="B82" s="27" t="s">
        <v>19</v>
      </c>
      <c r="C82" s="28" t="s">
        <v>137</v>
      </c>
      <c r="D82" s="29">
        <v>17000</v>
      </c>
      <c r="E82" s="29">
        <v>17000</v>
      </c>
      <c r="F82" s="29" t="s">
        <v>21</v>
      </c>
      <c r="G82" s="29">
        <v>14790.17</v>
      </c>
      <c r="H82" s="29">
        <v>14790.17</v>
      </c>
      <c r="I82" s="29" t="s">
        <v>21</v>
      </c>
      <c r="J82" s="22">
        <f t="shared" si="19"/>
        <v>87.000999999999991</v>
      </c>
      <c r="K82" s="22">
        <f t="shared" si="19"/>
        <v>87.000999999999991</v>
      </c>
      <c r="L82" s="22" t="e">
        <f t="shared" si="19"/>
        <v>#VALUE!</v>
      </c>
      <c r="M82" s="7"/>
    </row>
    <row r="83" spans="1:13" ht="63.75" customHeight="1" x14ac:dyDescent="0.25">
      <c r="A83" s="26" t="s">
        <v>383</v>
      </c>
      <c r="B83" s="27" t="s">
        <v>19</v>
      </c>
      <c r="C83" s="28" t="s">
        <v>384</v>
      </c>
      <c r="D83" s="29"/>
      <c r="E83" s="29"/>
      <c r="F83" s="29"/>
      <c r="G83" s="29"/>
      <c r="H83" s="29"/>
      <c r="I83" s="29"/>
      <c r="J83" s="22"/>
      <c r="K83" s="22"/>
      <c r="L83" s="22"/>
      <c r="M83" s="7"/>
    </row>
    <row r="84" spans="1:13" ht="59.25" customHeight="1" x14ac:dyDescent="0.25">
      <c r="A84" s="26" t="s">
        <v>138</v>
      </c>
      <c r="B84" s="27" t="s">
        <v>19</v>
      </c>
      <c r="C84" s="28" t="s">
        <v>139</v>
      </c>
      <c r="D84" s="29">
        <v>884700</v>
      </c>
      <c r="E84" s="29">
        <v>884700</v>
      </c>
      <c r="F84" s="29" t="s">
        <v>21</v>
      </c>
      <c r="G84" s="29">
        <v>483313.37</v>
      </c>
      <c r="H84" s="29">
        <v>483313.37</v>
      </c>
      <c r="I84" s="29" t="s">
        <v>21</v>
      </c>
      <c r="J84" s="22">
        <f t="shared" si="19"/>
        <v>54.630198937492935</v>
      </c>
      <c r="K84" s="22">
        <f t="shared" si="19"/>
        <v>54.630198937492935</v>
      </c>
      <c r="L84" s="22" t="e">
        <f t="shared" si="19"/>
        <v>#VALUE!</v>
      </c>
      <c r="M84" s="7"/>
    </row>
    <row r="85" spans="1:13" ht="15" customHeight="1" x14ac:dyDescent="0.25">
      <c r="A85" s="59" t="s">
        <v>140</v>
      </c>
      <c r="B85" s="60" t="s">
        <v>19</v>
      </c>
      <c r="C85" s="61" t="s">
        <v>141</v>
      </c>
      <c r="D85" s="62">
        <f t="shared" ref="D85:F85" si="20">D89+D86</f>
        <v>710000</v>
      </c>
      <c r="E85" s="62">
        <f t="shared" si="20"/>
        <v>220000</v>
      </c>
      <c r="F85" s="62">
        <f t="shared" si="20"/>
        <v>490000</v>
      </c>
      <c r="G85" s="62">
        <f>G89+G86+G87</f>
        <v>535770.99</v>
      </c>
      <c r="H85" s="62">
        <f>H89+H86+H87</f>
        <v>363241.33999999997</v>
      </c>
      <c r="I85" s="62">
        <f>I89+I86+I87+I88</f>
        <v>172156.41999999998</v>
      </c>
      <c r="J85" s="66">
        <f t="shared" si="19"/>
        <v>75.460702816901403</v>
      </c>
      <c r="K85" s="66">
        <f t="shared" si="19"/>
        <v>165.10969999999998</v>
      </c>
      <c r="L85" s="66">
        <f t="shared" si="19"/>
        <v>35.133963265306114</v>
      </c>
      <c r="M85" s="7"/>
    </row>
    <row r="86" spans="1:13" ht="15" customHeight="1" x14ac:dyDescent="0.25">
      <c r="A86" s="26" t="s">
        <v>142</v>
      </c>
      <c r="B86" s="27" t="s">
        <v>19</v>
      </c>
      <c r="C86" s="28" t="s">
        <v>143</v>
      </c>
      <c r="D86" s="29"/>
      <c r="E86" s="29"/>
      <c r="F86" s="29"/>
      <c r="G86" s="29"/>
      <c r="H86" s="29"/>
      <c r="I86" s="29"/>
      <c r="J86" s="29"/>
      <c r="K86" s="29"/>
      <c r="L86" s="29"/>
      <c r="M86" s="7"/>
    </row>
    <row r="87" spans="1:13" ht="15" customHeight="1" x14ac:dyDescent="0.25">
      <c r="A87" s="26" t="s">
        <v>142</v>
      </c>
      <c r="B87" s="27" t="s">
        <v>19</v>
      </c>
      <c r="C87" s="28" t="s">
        <v>394</v>
      </c>
      <c r="D87" s="29"/>
      <c r="E87" s="29"/>
      <c r="F87" s="29"/>
      <c r="G87" s="29">
        <v>21742.11</v>
      </c>
      <c r="H87" s="29">
        <v>21742.11</v>
      </c>
      <c r="I87" s="29"/>
      <c r="J87" s="22" t="e">
        <f t="shared" ref="J87:L92" si="21">G87/D87*100</f>
        <v>#DIV/0!</v>
      </c>
      <c r="K87" s="29"/>
      <c r="L87" s="29"/>
      <c r="M87" s="7"/>
    </row>
    <row r="88" spans="1:13" ht="25.5" customHeight="1" x14ac:dyDescent="0.25">
      <c r="A88" s="26" t="s">
        <v>144</v>
      </c>
      <c r="B88" s="27" t="s">
        <v>19</v>
      </c>
      <c r="C88" s="28" t="s">
        <v>387</v>
      </c>
      <c r="D88" s="29"/>
      <c r="E88" s="29"/>
      <c r="F88" s="29"/>
      <c r="G88" s="29">
        <v>-373.23</v>
      </c>
      <c r="H88" s="29"/>
      <c r="I88" s="29">
        <v>-373.23</v>
      </c>
      <c r="J88" s="22" t="e">
        <f t="shared" si="21"/>
        <v>#DIV/0!</v>
      </c>
      <c r="K88" s="29"/>
      <c r="L88" s="29"/>
      <c r="M88" s="7"/>
    </row>
    <row r="89" spans="1:13" ht="15" customHeight="1" x14ac:dyDescent="0.25">
      <c r="A89" s="26" t="s">
        <v>145</v>
      </c>
      <c r="B89" s="27" t="s">
        <v>19</v>
      </c>
      <c r="C89" s="28" t="s">
        <v>146</v>
      </c>
      <c r="D89" s="29">
        <f t="shared" ref="D89:I89" si="22">SUM(D90:D91)</f>
        <v>710000</v>
      </c>
      <c r="E89" s="29">
        <f t="shared" si="22"/>
        <v>220000</v>
      </c>
      <c r="F89" s="29">
        <f t="shared" si="22"/>
        <v>490000</v>
      </c>
      <c r="G89" s="29">
        <f t="shared" si="22"/>
        <v>514028.88</v>
      </c>
      <c r="H89" s="29">
        <f t="shared" si="22"/>
        <v>341499.23</v>
      </c>
      <c r="I89" s="29">
        <f t="shared" si="22"/>
        <v>172529.65</v>
      </c>
      <c r="J89" s="22">
        <f t="shared" si="21"/>
        <v>72.398433802816896</v>
      </c>
      <c r="K89" s="22">
        <f t="shared" si="21"/>
        <v>155.22692272727272</v>
      </c>
      <c r="L89" s="22">
        <f t="shared" si="21"/>
        <v>35.210132653061223</v>
      </c>
      <c r="M89" s="7"/>
    </row>
    <row r="90" spans="1:13" ht="25.5" customHeight="1" x14ac:dyDescent="0.25">
      <c r="A90" s="26" t="s">
        <v>147</v>
      </c>
      <c r="B90" s="27" t="s">
        <v>19</v>
      </c>
      <c r="C90" s="28" t="s">
        <v>148</v>
      </c>
      <c r="D90" s="29">
        <v>220000</v>
      </c>
      <c r="E90" s="29">
        <v>220000</v>
      </c>
      <c r="F90" s="29" t="s">
        <v>21</v>
      </c>
      <c r="G90" s="29">
        <v>341499.23</v>
      </c>
      <c r="H90" s="29">
        <v>341499.23</v>
      </c>
      <c r="I90" s="29" t="s">
        <v>21</v>
      </c>
      <c r="J90" s="22">
        <f t="shared" si="21"/>
        <v>155.22692272727272</v>
      </c>
      <c r="K90" s="22">
        <f t="shared" si="21"/>
        <v>155.22692272727272</v>
      </c>
      <c r="L90" s="22" t="e">
        <f t="shared" si="21"/>
        <v>#VALUE!</v>
      </c>
      <c r="M90" s="7"/>
    </row>
    <row r="91" spans="1:13" ht="25.5" customHeight="1" x14ac:dyDescent="0.25">
      <c r="A91" s="26" t="s">
        <v>149</v>
      </c>
      <c r="B91" s="27" t="s">
        <v>19</v>
      </c>
      <c r="C91" s="28" t="s">
        <v>414</v>
      </c>
      <c r="D91" s="29">
        <v>490000</v>
      </c>
      <c r="E91" s="29" t="s">
        <v>21</v>
      </c>
      <c r="F91" s="29">
        <v>490000</v>
      </c>
      <c r="G91" s="29">
        <v>172529.65</v>
      </c>
      <c r="H91" s="29" t="s">
        <v>21</v>
      </c>
      <c r="I91" s="29">
        <v>172529.65</v>
      </c>
      <c r="J91" s="22">
        <f t="shared" si="21"/>
        <v>35.210132653061223</v>
      </c>
      <c r="K91" s="22" t="e">
        <f t="shared" si="21"/>
        <v>#VALUE!</v>
      </c>
      <c r="L91" s="22">
        <f t="shared" si="21"/>
        <v>35.210132653061223</v>
      </c>
      <c r="M91" s="7"/>
    </row>
    <row r="92" spans="1:13" ht="30.75" customHeight="1" x14ac:dyDescent="0.25">
      <c r="A92" s="59" t="s">
        <v>150</v>
      </c>
      <c r="B92" s="60" t="s">
        <v>19</v>
      </c>
      <c r="C92" s="61" t="s">
        <v>151</v>
      </c>
      <c r="D92" s="62">
        <v>406726000</v>
      </c>
      <c r="E92" s="62">
        <v>365624000</v>
      </c>
      <c r="F92" s="62">
        <v>64071800</v>
      </c>
      <c r="G92" s="62">
        <v>365851239.61000001</v>
      </c>
      <c r="H92" s="62">
        <v>329801409.66000003</v>
      </c>
      <c r="I92" s="62">
        <v>57277952.869999997</v>
      </c>
      <c r="J92" s="66">
        <f t="shared" si="21"/>
        <v>89.950295680630205</v>
      </c>
      <c r="K92" s="66">
        <f t="shared" si="21"/>
        <v>90.202341657002833</v>
      </c>
      <c r="L92" s="66">
        <f t="shared" si="21"/>
        <v>89.396509650111284</v>
      </c>
      <c r="M92" s="7"/>
    </row>
    <row r="93" spans="1:13" ht="48" customHeight="1" x14ac:dyDescent="0.25">
      <c r="A93" s="26" t="s">
        <v>152</v>
      </c>
      <c r="B93" s="27" t="s">
        <v>19</v>
      </c>
      <c r="C93" s="28" t="s">
        <v>153</v>
      </c>
      <c r="D93" s="29"/>
      <c r="E93" s="29"/>
      <c r="F93" s="29"/>
      <c r="G93" s="29"/>
      <c r="H93" s="29"/>
      <c r="I93" s="29"/>
      <c r="J93" s="29"/>
      <c r="K93" s="29"/>
      <c r="L93" s="29"/>
      <c r="M93" s="7"/>
    </row>
    <row r="94" spans="1:13" ht="30.75" customHeight="1" x14ac:dyDescent="0.25">
      <c r="A94" s="26" t="s">
        <v>154</v>
      </c>
      <c r="B94" s="27" t="s">
        <v>19</v>
      </c>
      <c r="C94" s="28" t="s">
        <v>155</v>
      </c>
      <c r="D94" s="29">
        <f>D95+D96+D98+D99</f>
        <v>311608300</v>
      </c>
      <c r="E94" s="29">
        <f>E95+E96+E98+E99</f>
        <v>284026700</v>
      </c>
      <c r="F94" s="29">
        <f t="shared" ref="D94:I95" si="23">F95+F96</f>
        <v>44779200</v>
      </c>
      <c r="G94" s="29">
        <f>G95+G96+G98+G99</f>
        <v>281133241.5</v>
      </c>
      <c r="H94" s="29">
        <f>H95+H96+H98+H99</f>
        <v>257038400</v>
      </c>
      <c r="I94" s="29">
        <f t="shared" si="23"/>
        <v>40020591.5</v>
      </c>
      <c r="J94" s="22">
        <f t="shared" ref="J94:L99" si="24">G94/D94*100</f>
        <v>90.220074850381067</v>
      </c>
      <c r="K94" s="22">
        <f t="shared" si="24"/>
        <v>90.497970789365937</v>
      </c>
      <c r="L94" s="22">
        <f t="shared" si="24"/>
        <v>89.373172142423257</v>
      </c>
      <c r="M94" s="7"/>
    </row>
    <row r="95" spans="1:13" ht="27" customHeight="1" x14ac:dyDescent="0.25">
      <c r="A95" s="26" t="s">
        <v>156</v>
      </c>
      <c r="B95" s="27" t="s">
        <v>19</v>
      </c>
      <c r="C95" s="28" t="s">
        <v>157</v>
      </c>
      <c r="D95" s="29">
        <f t="shared" si="23"/>
        <v>150154200</v>
      </c>
      <c r="E95" s="29">
        <f t="shared" si="23"/>
        <v>122572600</v>
      </c>
      <c r="F95" s="29">
        <f t="shared" si="23"/>
        <v>44779200</v>
      </c>
      <c r="G95" s="29">
        <f t="shared" si="23"/>
        <v>136448841.5</v>
      </c>
      <c r="H95" s="29">
        <f t="shared" si="23"/>
        <v>112354000</v>
      </c>
      <c r="I95" s="29">
        <f t="shared" si="23"/>
        <v>40020591.5</v>
      </c>
      <c r="J95" s="22">
        <f t="shared" si="24"/>
        <v>90.87247742653885</v>
      </c>
      <c r="K95" s="22">
        <f t="shared" si="24"/>
        <v>91.66322652860427</v>
      </c>
      <c r="L95" s="22">
        <f t="shared" si="24"/>
        <v>89.373172142423257</v>
      </c>
      <c r="M95" s="7"/>
    </row>
    <row r="96" spans="1:13" ht="45" customHeight="1" x14ac:dyDescent="0.25">
      <c r="A96" s="26" t="s">
        <v>158</v>
      </c>
      <c r="B96" s="27" t="s">
        <v>19</v>
      </c>
      <c r="C96" s="28" t="s">
        <v>159</v>
      </c>
      <c r="D96" s="29">
        <v>122572600</v>
      </c>
      <c r="E96" s="29">
        <v>122572600</v>
      </c>
      <c r="F96" s="29"/>
      <c r="G96" s="29">
        <v>112354000</v>
      </c>
      <c r="H96" s="29">
        <v>112354000</v>
      </c>
      <c r="I96" s="29"/>
      <c r="J96" s="22">
        <f t="shared" si="24"/>
        <v>91.66322652860427</v>
      </c>
      <c r="K96" s="22">
        <f t="shared" si="24"/>
        <v>91.66322652860427</v>
      </c>
      <c r="L96" s="22" t="e">
        <f t="shared" si="24"/>
        <v>#DIV/0!</v>
      </c>
      <c r="M96" s="7"/>
    </row>
    <row r="97" spans="1:13" ht="47.25" customHeight="1" x14ac:dyDescent="0.25">
      <c r="A97" s="26" t="s">
        <v>160</v>
      </c>
      <c r="B97" s="27" t="s">
        <v>19</v>
      </c>
      <c r="C97" s="28" t="s">
        <v>161</v>
      </c>
      <c r="D97" s="29">
        <v>27581600</v>
      </c>
      <c r="E97" s="29"/>
      <c r="F97" s="29">
        <v>44779200</v>
      </c>
      <c r="G97" s="29">
        <v>24094841.5</v>
      </c>
      <c r="H97" s="29"/>
      <c r="I97" s="29">
        <v>40020591.5</v>
      </c>
      <c r="J97" s="22">
        <f t="shared" si="24"/>
        <v>87.358389288511191</v>
      </c>
      <c r="K97" s="22" t="e">
        <f t="shared" si="24"/>
        <v>#DIV/0!</v>
      </c>
      <c r="L97" s="22">
        <f t="shared" si="24"/>
        <v>89.373172142423257</v>
      </c>
      <c r="M97" s="7"/>
    </row>
    <row r="98" spans="1:13" ht="47.25" customHeight="1" x14ac:dyDescent="0.25">
      <c r="A98" s="26" t="s">
        <v>162</v>
      </c>
      <c r="B98" s="27" t="s">
        <v>19</v>
      </c>
      <c r="C98" s="28" t="s">
        <v>163</v>
      </c>
      <c r="D98" s="29"/>
      <c r="E98" s="29"/>
      <c r="F98" s="29"/>
      <c r="G98" s="29"/>
      <c r="H98" s="29"/>
      <c r="I98" s="29"/>
      <c r="J98" s="29"/>
      <c r="K98" s="29"/>
      <c r="L98" s="29"/>
      <c r="M98" s="7"/>
    </row>
    <row r="99" spans="1:13" ht="61.5" customHeight="1" x14ac:dyDescent="0.25">
      <c r="A99" s="26" t="s">
        <v>164</v>
      </c>
      <c r="B99" s="27" t="s">
        <v>19</v>
      </c>
      <c r="C99" s="28" t="s">
        <v>388</v>
      </c>
      <c r="D99" s="29">
        <v>38881500</v>
      </c>
      <c r="E99" s="29">
        <v>38881500</v>
      </c>
      <c r="F99" s="29"/>
      <c r="G99" s="29">
        <v>32330400</v>
      </c>
      <c r="H99" s="29">
        <v>32330400</v>
      </c>
      <c r="I99" s="29"/>
      <c r="J99" s="22">
        <f t="shared" si="24"/>
        <v>83.151112997183745</v>
      </c>
      <c r="K99" s="29"/>
      <c r="L99" s="29"/>
      <c r="M99" s="7"/>
    </row>
    <row r="100" spans="1:13" ht="25.5" customHeight="1" x14ac:dyDescent="0.25">
      <c r="A100" s="59" t="s">
        <v>165</v>
      </c>
      <c r="B100" s="60" t="s">
        <v>19</v>
      </c>
      <c r="C100" s="61" t="s">
        <v>166</v>
      </c>
      <c r="D100" s="62">
        <f t="shared" ref="D100:I100" si="25">D102+D103+D101</f>
        <v>59766500</v>
      </c>
      <c r="E100" s="62">
        <f t="shared" si="25"/>
        <v>41275400</v>
      </c>
      <c r="F100" s="62">
        <f t="shared" si="25"/>
        <v>18491100</v>
      </c>
      <c r="G100" s="62">
        <f t="shared" si="25"/>
        <v>55644455.719999999</v>
      </c>
      <c r="H100" s="62">
        <f t="shared" si="25"/>
        <v>38969310.960000001</v>
      </c>
      <c r="I100" s="62">
        <f t="shared" si="25"/>
        <v>16675144.76</v>
      </c>
      <c r="J100" s="66">
        <f>G100/D100*100</f>
        <v>93.103085708549102</v>
      </c>
      <c r="K100" s="66">
        <f>H100/E100*100</f>
        <v>94.412921401125132</v>
      </c>
      <c r="L100" s="66">
        <f>I100/F100*100</f>
        <v>90.17930117732314</v>
      </c>
      <c r="M100" s="7"/>
    </row>
    <row r="101" spans="1:13" ht="36" customHeight="1" x14ac:dyDescent="0.25">
      <c r="A101" s="26" t="s">
        <v>407</v>
      </c>
      <c r="B101" s="27" t="s">
        <v>19</v>
      </c>
      <c r="C101" s="28" t="s">
        <v>408</v>
      </c>
      <c r="D101" s="29">
        <v>7700</v>
      </c>
      <c r="E101" s="29">
        <v>7700</v>
      </c>
      <c r="F101" s="29"/>
      <c r="G101" s="29">
        <v>7700</v>
      </c>
      <c r="H101" s="29">
        <v>7700</v>
      </c>
      <c r="I101" s="29"/>
      <c r="J101" s="29"/>
      <c r="K101" s="29"/>
      <c r="L101" s="29"/>
      <c r="M101" s="7"/>
    </row>
    <row r="102" spans="1:13" ht="63" customHeight="1" x14ac:dyDescent="0.25">
      <c r="A102" s="26" t="s">
        <v>389</v>
      </c>
      <c r="B102" s="27" t="s">
        <v>19</v>
      </c>
      <c r="C102" s="28" t="s">
        <v>390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7"/>
    </row>
    <row r="103" spans="1:13" ht="15" customHeight="1" x14ac:dyDescent="0.25">
      <c r="A103" s="26" t="s">
        <v>167</v>
      </c>
      <c r="B103" s="27" t="s">
        <v>19</v>
      </c>
      <c r="C103" s="28" t="s">
        <v>168</v>
      </c>
      <c r="D103" s="29">
        <f t="shared" ref="D103:I103" si="26">D104+D105</f>
        <v>59758800</v>
      </c>
      <c r="E103" s="29">
        <f t="shared" si="26"/>
        <v>41267700</v>
      </c>
      <c r="F103" s="29">
        <f t="shared" si="26"/>
        <v>18491100</v>
      </c>
      <c r="G103" s="29">
        <f t="shared" si="26"/>
        <v>55636755.719999999</v>
      </c>
      <c r="H103" s="29">
        <f t="shared" si="26"/>
        <v>38961610.960000001</v>
      </c>
      <c r="I103" s="29">
        <f t="shared" si="26"/>
        <v>16675144.76</v>
      </c>
      <c r="J103" s="22">
        <f t="shared" ref="J103:L105" si="27">G103/D103*100</f>
        <v>93.102197032068915</v>
      </c>
      <c r="K103" s="22">
        <f t="shared" si="27"/>
        <v>94.411878927102805</v>
      </c>
      <c r="L103" s="22">
        <f t="shared" si="27"/>
        <v>90.17930117732314</v>
      </c>
      <c r="M103" s="7"/>
    </row>
    <row r="104" spans="1:13" ht="25.5" customHeight="1" x14ac:dyDescent="0.25">
      <c r="A104" s="26" t="s">
        <v>169</v>
      </c>
      <c r="B104" s="27" t="s">
        <v>19</v>
      </c>
      <c r="C104" s="28" t="s">
        <v>170</v>
      </c>
      <c r="D104" s="29">
        <v>41267700</v>
      </c>
      <c r="E104" s="29">
        <v>41267700</v>
      </c>
      <c r="F104" s="29"/>
      <c r="G104" s="29">
        <v>38961610.960000001</v>
      </c>
      <c r="H104" s="29">
        <v>38961610.960000001</v>
      </c>
      <c r="I104" s="29"/>
      <c r="J104" s="22">
        <f t="shared" si="27"/>
        <v>94.411878927102805</v>
      </c>
      <c r="K104" s="22">
        <f t="shared" si="27"/>
        <v>94.411878927102805</v>
      </c>
      <c r="L104" s="22" t="e">
        <f t="shared" si="27"/>
        <v>#DIV/0!</v>
      </c>
      <c r="M104" s="7"/>
    </row>
    <row r="105" spans="1:13" ht="24.75" customHeight="1" x14ac:dyDescent="0.25">
      <c r="A105" s="26" t="s">
        <v>171</v>
      </c>
      <c r="B105" s="27" t="s">
        <v>19</v>
      </c>
      <c r="C105" s="28" t="s">
        <v>391</v>
      </c>
      <c r="D105" s="29">
        <v>18491100</v>
      </c>
      <c r="E105" s="29"/>
      <c r="F105" s="29">
        <v>18491100</v>
      </c>
      <c r="G105" s="29">
        <v>16675144.76</v>
      </c>
      <c r="H105" s="29"/>
      <c r="I105" s="29">
        <v>16675144.76</v>
      </c>
      <c r="J105" s="22">
        <f t="shared" si="27"/>
        <v>90.17930117732314</v>
      </c>
      <c r="K105" s="29"/>
      <c r="L105" s="29"/>
      <c r="M105" s="7"/>
    </row>
    <row r="106" spans="1:13" ht="25.5" customHeight="1" x14ac:dyDescent="0.25">
      <c r="A106" s="59" t="s">
        <v>172</v>
      </c>
      <c r="B106" s="60" t="s">
        <v>19</v>
      </c>
      <c r="C106" s="61" t="s">
        <v>173</v>
      </c>
      <c r="D106" s="62">
        <f t="shared" ref="D106:I106" si="28">SUM(D107:D120)</f>
        <v>315847600</v>
      </c>
      <c r="E106" s="62">
        <f t="shared" si="28"/>
        <v>314244600</v>
      </c>
      <c r="F106" s="62">
        <f t="shared" si="28"/>
        <v>1603000</v>
      </c>
      <c r="G106" s="62">
        <f t="shared" si="28"/>
        <v>282855084.77999997</v>
      </c>
      <c r="H106" s="62">
        <f t="shared" si="28"/>
        <v>281690651.56</v>
      </c>
      <c r="I106" s="62">
        <f t="shared" si="28"/>
        <v>1163733.22</v>
      </c>
      <c r="J106" s="66">
        <f>G106/D106*100</f>
        <v>89.554292886822623</v>
      </c>
      <c r="K106" s="66">
        <f>H106/E106*100</f>
        <v>89.640570294604899</v>
      </c>
      <c r="L106" s="66">
        <f>I106/F106*100</f>
        <v>72.597206487835308</v>
      </c>
      <c r="M106" s="7"/>
    </row>
    <row r="107" spans="1:13" ht="51" customHeight="1" x14ac:dyDescent="0.25">
      <c r="A107" s="26" t="s">
        <v>174</v>
      </c>
      <c r="B107" s="27" t="s">
        <v>19</v>
      </c>
      <c r="C107" s="28" t="s">
        <v>175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7"/>
    </row>
    <row r="108" spans="1:13" ht="51" customHeight="1" x14ac:dyDescent="0.25">
      <c r="A108" s="26" t="s">
        <v>176</v>
      </c>
      <c r="B108" s="27" t="s">
        <v>19</v>
      </c>
      <c r="C108" s="28" t="s">
        <v>177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7"/>
    </row>
    <row r="109" spans="1:13" ht="38.25" customHeight="1" x14ac:dyDescent="0.25">
      <c r="A109" s="26" t="s">
        <v>178</v>
      </c>
      <c r="B109" s="27" t="s">
        <v>19</v>
      </c>
      <c r="C109" s="28" t="s">
        <v>179</v>
      </c>
      <c r="D109" s="29">
        <v>705500</v>
      </c>
      <c r="E109" s="29"/>
      <c r="F109" s="29">
        <v>705500</v>
      </c>
      <c r="G109" s="29">
        <v>516766.61</v>
      </c>
      <c r="H109" s="29"/>
      <c r="I109" s="29">
        <v>516766.61</v>
      </c>
      <c r="J109" s="22">
        <f t="shared" ref="J109:L115" si="29">G109/D109*100</f>
        <v>73.248279234585397</v>
      </c>
      <c r="K109" s="22" t="e">
        <f t="shared" si="29"/>
        <v>#DIV/0!</v>
      </c>
      <c r="L109" s="22">
        <f t="shared" si="29"/>
        <v>73.248279234585397</v>
      </c>
      <c r="M109" s="7"/>
    </row>
    <row r="110" spans="1:13" ht="51" customHeight="1" x14ac:dyDescent="0.25">
      <c r="A110" s="26" t="s">
        <v>180</v>
      </c>
      <c r="B110" s="27" t="s">
        <v>19</v>
      </c>
      <c r="C110" s="28" t="s">
        <v>181</v>
      </c>
      <c r="D110" s="29">
        <v>705500</v>
      </c>
      <c r="E110" s="29"/>
      <c r="F110" s="29">
        <v>705500</v>
      </c>
      <c r="G110" s="29">
        <v>516766.61</v>
      </c>
      <c r="H110" s="29"/>
      <c r="I110" s="29">
        <v>516766.61</v>
      </c>
      <c r="J110" s="22">
        <f t="shared" si="29"/>
        <v>73.248279234585397</v>
      </c>
      <c r="K110" s="22" t="e">
        <f t="shared" si="29"/>
        <v>#DIV/0!</v>
      </c>
      <c r="L110" s="22">
        <f t="shared" si="29"/>
        <v>73.248279234585397</v>
      </c>
      <c r="M110" s="7"/>
    </row>
    <row r="111" spans="1:13" ht="63" customHeight="1" x14ac:dyDescent="0.25">
      <c r="A111" s="26" t="s">
        <v>182</v>
      </c>
      <c r="B111" s="27" t="s">
        <v>19</v>
      </c>
      <c r="C111" s="28" t="s">
        <v>183</v>
      </c>
      <c r="D111" s="29">
        <v>13360000</v>
      </c>
      <c r="E111" s="29">
        <v>13360000</v>
      </c>
      <c r="F111" s="29"/>
      <c r="G111" s="29">
        <v>11859664.699999999</v>
      </c>
      <c r="H111" s="29">
        <v>11859664.699999999</v>
      </c>
      <c r="I111" s="29"/>
      <c r="J111" s="22">
        <f t="shared" si="29"/>
        <v>88.769945359281436</v>
      </c>
      <c r="K111" s="22">
        <f t="shared" si="29"/>
        <v>88.769945359281436</v>
      </c>
      <c r="L111" s="22" t="e">
        <f t="shared" si="29"/>
        <v>#DIV/0!</v>
      </c>
      <c r="M111" s="7"/>
    </row>
    <row r="112" spans="1:13" ht="48.75" customHeight="1" x14ac:dyDescent="0.25">
      <c r="A112" s="26" t="s">
        <v>184</v>
      </c>
      <c r="B112" s="27" t="s">
        <v>19</v>
      </c>
      <c r="C112" s="28" t="s">
        <v>185</v>
      </c>
      <c r="D112" s="29">
        <v>13360000</v>
      </c>
      <c r="E112" s="29">
        <v>13360000</v>
      </c>
      <c r="F112" s="29"/>
      <c r="G112" s="29">
        <v>11859664.699999999</v>
      </c>
      <c r="H112" s="29">
        <v>11859664.699999999</v>
      </c>
      <c r="I112" s="29"/>
      <c r="J112" s="22">
        <f t="shared" si="29"/>
        <v>88.769945359281436</v>
      </c>
      <c r="K112" s="22">
        <f t="shared" si="29"/>
        <v>88.769945359281436</v>
      </c>
      <c r="L112" s="22" t="e">
        <f t="shared" si="29"/>
        <v>#DIV/0!</v>
      </c>
      <c r="M112" s="7"/>
    </row>
    <row r="113" spans="1:13" ht="45" customHeight="1" x14ac:dyDescent="0.25">
      <c r="A113" s="26" t="s">
        <v>186</v>
      </c>
      <c r="B113" s="27" t="s">
        <v>19</v>
      </c>
      <c r="C113" s="28" t="s">
        <v>187</v>
      </c>
      <c r="D113" s="29">
        <f t="shared" ref="D113:H113" si="30">D114+D115+D118</f>
        <v>6825600</v>
      </c>
      <c r="E113" s="29">
        <f t="shared" si="30"/>
        <v>6729600</v>
      </c>
      <c r="F113" s="29">
        <f t="shared" si="30"/>
        <v>96000</v>
      </c>
      <c r="G113" s="29">
        <f t="shared" si="30"/>
        <v>5662611.0800000001</v>
      </c>
      <c r="H113" s="29">
        <f t="shared" si="30"/>
        <v>5597161.0800000001</v>
      </c>
      <c r="I113" s="29">
        <v>64750</v>
      </c>
      <c r="J113" s="22">
        <f t="shared" si="29"/>
        <v>82.961367205813403</v>
      </c>
      <c r="K113" s="22">
        <f t="shared" si="29"/>
        <v>83.172269971469319</v>
      </c>
      <c r="L113" s="22">
        <f t="shared" si="29"/>
        <v>67.447916666666657</v>
      </c>
      <c r="M113" s="7"/>
    </row>
    <row r="114" spans="1:13" ht="55.5" customHeight="1" x14ac:dyDescent="0.25">
      <c r="A114" s="26" t="s">
        <v>188</v>
      </c>
      <c r="B114" s="27" t="s">
        <v>19</v>
      </c>
      <c r="C114" s="28" t="s">
        <v>189</v>
      </c>
      <c r="D114" s="29">
        <v>6670500</v>
      </c>
      <c r="E114" s="29">
        <v>6670500</v>
      </c>
      <c r="F114" s="29"/>
      <c r="G114" s="29">
        <v>5538061.0800000001</v>
      </c>
      <c r="H114" s="29">
        <v>5538061.0800000001</v>
      </c>
      <c r="I114" s="29"/>
      <c r="J114" s="22">
        <f t="shared" si="29"/>
        <v>83.023177872723181</v>
      </c>
      <c r="K114" s="22">
        <f t="shared" si="29"/>
        <v>83.023177872723181</v>
      </c>
      <c r="L114" s="22" t="e">
        <f t="shared" si="29"/>
        <v>#DIV/0!</v>
      </c>
      <c r="M114" s="7"/>
    </row>
    <row r="115" spans="1:13" ht="64.5" customHeight="1" x14ac:dyDescent="0.25">
      <c r="A115" s="26" t="s">
        <v>190</v>
      </c>
      <c r="B115" s="27" t="s">
        <v>19</v>
      </c>
      <c r="C115" s="28" t="s">
        <v>191</v>
      </c>
      <c r="D115" s="29">
        <v>96000</v>
      </c>
      <c r="E115" s="29"/>
      <c r="F115" s="29">
        <v>96000</v>
      </c>
      <c r="G115" s="29">
        <v>65450</v>
      </c>
      <c r="H115" s="29"/>
      <c r="I115" s="29">
        <v>65450</v>
      </c>
      <c r="J115" s="22">
        <f t="shared" si="29"/>
        <v>68.177083333333329</v>
      </c>
      <c r="K115" s="22" t="e">
        <f t="shared" si="29"/>
        <v>#DIV/0!</v>
      </c>
      <c r="L115" s="22">
        <f t="shared" si="29"/>
        <v>68.177083333333329</v>
      </c>
      <c r="M115" s="7"/>
    </row>
    <row r="116" spans="1:13" ht="48" customHeight="1" x14ac:dyDescent="0.25">
      <c r="A116" s="26" t="s">
        <v>192</v>
      </c>
      <c r="B116" s="27" t="s">
        <v>19</v>
      </c>
      <c r="C116" s="28" t="s">
        <v>193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7"/>
    </row>
    <row r="117" spans="1:13" ht="56.25" customHeight="1" x14ac:dyDescent="0.25">
      <c r="A117" s="26" t="s">
        <v>194</v>
      </c>
      <c r="B117" s="27" t="s">
        <v>19</v>
      </c>
      <c r="C117" s="28" t="s">
        <v>195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7"/>
    </row>
    <row r="118" spans="1:13" ht="39" customHeight="1" x14ac:dyDescent="0.25">
      <c r="A118" s="26" t="s">
        <v>415</v>
      </c>
      <c r="B118" s="27" t="s">
        <v>19</v>
      </c>
      <c r="C118" s="28" t="s">
        <v>416</v>
      </c>
      <c r="D118" s="29">
        <v>59100</v>
      </c>
      <c r="E118" s="29">
        <v>59100</v>
      </c>
      <c r="F118" s="29"/>
      <c r="G118" s="29">
        <v>59100</v>
      </c>
      <c r="H118" s="29">
        <v>59100</v>
      </c>
      <c r="I118" s="29"/>
      <c r="J118" s="22">
        <f t="shared" ref="J118" si="31">G118/D118*100</f>
        <v>100</v>
      </c>
      <c r="K118" s="29"/>
      <c r="L118" s="29"/>
      <c r="M118" s="7"/>
    </row>
    <row r="119" spans="1:13" ht="15" customHeight="1" x14ac:dyDescent="0.25">
      <c r="A119" s="26" t="s">
        <v>196</v>
      </c>
      <c r="B119" s="27" t="s">
        <v>19</v>
      </c>
      <c r="C119" s="28" t="s">
        <v>197</v>
      </c>
      <c r="D119" s="29">
        <v>137032700</v>
      </c>
      <c r="E119" s="29">
        <v>137032700</v>
      </c>
      <c r="F119" s="29"/>
      <c r="G119" s="29">
        <v>123388500</v>
      </c>
      <c r="H119" s="29">
        <v>123388500</v>
      </c>
      <c r="I119" s="29"/>
      <c r="J119" s="22">
        <f t="shared" ref="J119:L122" si="32">G119/D119*100</f>
        <v>90.043106499397581</v>
      </c>
      <c r="K119" s="22">
        <f t="shared" si="32"/>
        <v>90.043106499397581</v>
      </c>
      <c r="L119" s="22" t="e">
        <f t="shared" si="32"/>
        <v>#DIV/0!</v>
      </c>
      <c r="M119" s="7"/>
    </row>
    <row r="120" spans="1:13" ht="25.5" customHeight="1" x14ac:dyDescent="0.25">
      <c r="A120" s="26" t="s">
        <v>198</v>
      </c>
      <c r="B120" s="27" t="s">
        <v>19</v>
      </c>
      <c r="C120" s="28" t="s">
        <v>199</v>
      </c>
      <c r="D120" s="29">
        <v>137032700</v>
      </c>
      <c r="E120" s="29">
        <v>137032700</v>
      </c>
      <c r="F120" s="29"/>
      <c r="G120" s="29">
        <v>123388500</v>
      </c>
      <c r="H120" s="29">
        <v>123388500</v>
      </c>
      <c r="I120" s="29"/>
      <c r="J120" s="22">
        <f t="shared" si="32"/>
        <v>90.043106499397581</v>
      </c>
      <c r="K120" s="22">
        <f t="shared" si="32"/>
        <v>90.043106499397581</v>
      </c>
      <c r="L120" s="22" t="e">
        <f t="shared" si="32"/>
        <v>#DIV/0!</v>
      </c>
      <c r="M120" s="7"/>
    </row>
    <row r="121" spans="1:13" ht="15" customHeight="1" x14ac:dyDescent="0.25">
      <c r="A121" s="26" t="s">
        <v>200</v>
      </c>
      <c r="B121" s="27" t="s">
        <v>19</v>
      </c>
      <c r="C121" s="28" t="s">
        <v>398</v>
      </c>
      <c r="D121" s="29"/>
      <c r="E121" s="29"/>
      <c r="F121" s="29"/>
      <c r="G121" s="29"/>
      <c r="H121" s="29"/>
      <c r="I121" s="29"/>
      <c r="J121" s="22" t="e">
        <f t="shared" si="32"/>
        <v>#DIV/0!</v>
      </c>
      <c r="K121" s="22" t="e">
        <f t="shared" si="32"/>
        <v>#DIV/0!</v>
      </c>
      <c r="L121" s="22" t="e">
        <f t="shared" si="32"/>
        <v>#DIV/0!</v>
      </c>
      <c r="M121" s="7"/>
    </row>
    <row r="122" spans="1:13" ht="74.25" customHeight="1" x14ac:dyDescent="0.25">
      <c r="A122" s="26" t="s">
        <v>201</v>
      </c>
      <c r="B122" s="27" t="s">
        <v>19</v>
      </c>
      <c r="C122" s="28" t="s">
        <v>202</v>
      </c>
      <c r="D122" s="29"/>
      <c r="E122" s="29">
        <v>5772200</v>
      </c>
      <c r="F122" s="29"/>
      <c r="G122" s="29"/>
      <c r="H122" s="29">
        <v>5302372.92</v>
      </c>
      <c r="I122" s="29"/>
      <c r="J122" s="22" t="e">
        <f t="shared" si="32"/>
        <v>#DIV/0!</v>
      </c>
      <c r="K122" s="22">
        <f t="shared" si="32"/>
        <v>91.860519732511008</v>
      </c>
      <c r="L122" s="22" t="e">
        <f t="shared" si="32"/>
        <v>#DIV/0!</v>
      </c>
      <c r="M122" s="7"/>
    </row>
    <row r="123" spans="1:13" ht="63.75" customHeight="1" x14ac:dyDescent="0.25">
      <c r="A123" s="26" t="s">
        <v>203</v>
      </c>
      <c r="B123" s="27" t="s">
        <v>19</v>
      </c>
      <c r="C123" s="28" t="s">
        <v>204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7"/>
    </row>
    <row r="124" spans="1:13" ht="63.75" customHeight="1" x14ac:dyDescent="0.25">
      <c r="A124" s="26" t="s">
        <v>205</v>
      </c>
      <c r="B124" s="27" t="s">
        <v>19</v>
      </c>
      <c r="C124" s="28" t="s">
        <v>206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7"/>
    </row>
    <row r="125" spans="1:13" ht="51" customHeight="1" x14ac:dyDescent="0.25">
      <c r="A125" s="26" t="s">
        <v>207</v>
      </c>
      <c r="B125" s="27" t="s">
        <v>19</v>
      </c>
      <c r="C125" s="28" t="s">
        <v>208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7"/>
    </row>
    <row r="126" spans="1:13" ht="51" customHeight="1" x14ac:dyDescent="0.25">
      <c r="A126" s="26" t="s">
        <v>411</v>
      </c>
      <c r="B126" s="27" t="s">
        <v>19</v>
      </c>
      <c r="C126" s="28" t="s">
        <v>412</v>
      </c>
      <c r="D126" s="29"/>
      <c r="E126" s="29"/>
      <c r="F126" s="29"/>
      <c r="G126" s="29"/>
      <c r="H126" s="29"/>
      <c r="I126" s="29"/>
      <c r="J126" s="22" t="e">
        <f t="shared" ref="J126:L128" si="33">G126/D126*100</f>
        <v>#DIV/0!</v>
      </c>
      <c r="K126" s="29"/>
      <c r="L126" s="29"/>
      <c r="M126" s="7"/>
    </row>
    <row r="127" spans="1:13" ht="80.25" customHeight="1" x14ac:dyDescent="0.25">
      <c r="A127" s="26" t="s">
        <v>209</v>
      </c>
      <c r="B127" s="27" t="s">
        <v>19</v>
      </c>
      <c r="C127" s="28" t="s">
        <v>210</v>
      </c>
      <c r="D127" s="29">
        <v>-3113800</v>
      </c>
      <c r="E127" s="29">
        <v>-3113800</v>
      </c>
      <c r="F127" s="29"/>
      <c r="G127" s="29">
        <v>-3113857.49</v>
      </c>
      <c r="H127" s="29">
        <v>-3113857.49</v>
      </c>
      <c r="I127" s="29"/>
      <c r="J127" s="22">
        <f t="shared" si="33"/>
        <v>100.00184629712892</v>
      </c>
      <c r="K127" s="22">
        <f t="shared" si="33"/>
        <v>100.00184629712892</v>
      </c>
      <c r="L127" s="22" t="e">
        <f t="shared" si="33"/>
        <v>#DIV/0!</v>
      </c>
      <c r="M127" s="7"/>
    </row>
    <row r="128" spans="1:13" ht="62.25" customHeight="1" x14ac:dyDescent="0.25">
      <c r="A128" s="26" t="s">
        <v>211</v>
      </c>
      <c r="B128" s="27" t="s">
        <v>19</v>
      </c>
      <c r="C128" s="28" t="s">
        <v>212</v>
      </c>
      <c r="D128" s="29">
        <v>-3113800</v>
      </c>
      <c r="E128" s="29">
        <v>-3113800</v>
      </c>
      <c r="F128" s="29"/>
      <c r="G128" s="29">
        <v>-3113857.49</v>
      </c>
      <c r="H128" s="29">
        <v>-3113857.49</v>
      </c>
      <c r="I128" s="29"/>
      <c r="J128" s="22">
        <f t="shared" si="33"/>
        <v>100.00184629712892</v>
      </c>
      <c r="K128" s="22">
        <f t="shared" si="33"/>
        <v>100.00184629712892</v>
      </c>
      <c r="L128" s="22" t="e">
        <f t="shared" si="33"/>
        <v>#DIV/0!</v>
      </c>
      <c r="M128" s="7"/>
    </row>
    <row r="129" spans="1:13" ht="51" customHeight="1" x14ac:dyDescent="0.25">
      <c r="A129" s="26" t="s">
        <v>213</v>
      </c>
      <c r="B129" s="27" t="s">
        <v>19</v>
      </c>
      <c r="C129" s="28" t="s">
        <v>419</v>
      </c>
      <c r="D129" s="29"/>
      <c r="E129" s="29"/>
      <c r="F129" s="29"/>
      <c r="G129" s="29">
        <v>-4234</v>
      </c>
      <c r="H129" s="29"/>
      <c r="I129" s="29">
        <v>-4234</v>
      </c>
      <c r="J129" s="29"/>
      <c r="K129" s="29"/>
      <c r="L129" s="29"/>
      <c r="M129" s="7"/>
    </row>
    <row r="130" spans="1:13" hidden="1" x14ac:dyDescent="0.25">
      <c r="A130" s="8"/>
      <c r="B130" s="11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 t="s">
        <v>214</v>
      </c>
    </row>
    <row r="131" spans="1:13" hidden="1" x14ac:dyDescent="0.25">
      <c r="A131" s="8"/>
      <c r="B131" s="8"/>
      <c r="C131" s="8"/>
      <c r="D131" s="13"/>
      <c r="E131" s="13"/>
      <c r="F131" s="13"/>
      <c r="G131" s="13"/>
      <c r="H131" s="13"/>
      <c r="I131" s="13"/>
      <c r="J131" s="13"/>
      <c r="K131" s="13"/>
      <c r="L131" s="13"/>
      <c r="M131" s="3" t="s">
        <v>214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46" workbookViewId="0">
      <selection activeCell="I60" sqref="I60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357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215</v>
      </c>
      <c r="D4" s="81" t="s">
        <v>3</v>
      </c>
      <c r="E4" s="77"/>
      <c r="F4" s="77"/>
      <c r="G4" s="81" t="s">
        <v>4</v>
      </c>
      <c r="H4" s="77"/>
      <c r="I4" s="77"/>
      <c r="J4" s="75" t="s">
        <v>369</v>
      </c>
      <c r="K4" s="75" t="s">
        <v>370</v>
      </c>
      <c r="L4" s="75" t="s">
        <v>371</v>
      </c>
      <c r="M4" s="5"/>
    </row>
    <row r="5" spans="1:13" ht="140.44999999999999" customHeight="1" x14ac:dyDescent="0.25">
      <c r="A5" s="80"/>
      <c r="B5" s="80"/>
      <c r="C5" s="80"/>
      <c r="D5" s="18" t="s">
        <v>355</v>
      </c>
      <c r="E5" s="18" t="s">
        <v>216</v>
      </c>
      <c r="F5" s="18" t="s">
        <v>8</v>
      </c>
      <c r="G5" s="18" t="s">
        <v>355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380</v>
      </c>
      <c r="K6" s="19" t="s">
        <v>381</v>
      </c>
      <c r="L6" s="19" t="s">
        <v>382</v>
      </c>
      <c r="M6" s="5"/>
    </row>
    <row r="7" spans="1:13" ht="30" customHeight="1" x14ac:dyDescent="0.25">
      <c r="A7" s="67" t="s">
        <v>217</v>
      </c>
      <c r="B7" s="64" t="s">
        <v>218</v>
      </c>
      <c r="C7" s="68" t="s">
        <v>397</v>
      </c>
      <c r="D7" s="62">
        <f t="shared" ref="D7:I7" si="0">D9+D18+D20+D25+D31+D38+D44+D47+D49+D53+D56+D58+D36</f>
        <v>486664261.41000003</v>
      </c>
      <c r="E7" s="62">
        <f t="shared" si="0"/>
        <v>420617524.16000003</v>
      </c>
      <c r="F7" s="62">
        <f t="shared" si="0"/>
        <v>89016537.25</v>
      </c>
      <c r="G7" s="62">
        <f t="shared" si="0"/>
        <v>408583175.53000003</v>
      </c>
      <c r="H7" s="62">
        <f t="shared" si="0"/>
        <v>361381585.08000004</v>
      </c>
      <c r="I7" s="62">
        <f t="shared" si="0"/>
        <v>68429713.370000005</v>
      </c>
      <c r="J7" s="62">
        <f>G7/D7*100</f>
        <v>83.955861962458954</v>
      </c>
      <c r="K7" s="62">
        <f>H7/E7*100</f>
        <v>85.916911284593311</v>
      </c>
      <c r="L7" s="62">
        <f>I7/F7*100</f>
        <v>76.873034476523642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219</v>
      </c>
      <c r="B9" s="60" t="s">
        <v>220</v>
      </c>
      <c r="C9" s="61" t="s">
        <v>221</v>
      </c>
      <c r="D9" s="62">
        <f t="shared" ref="D9:I9" si="1">SUM(D10:D17)</f>
        <v>129858893.97999999</v>
      </c>
      <c r="E9" s="62">
        <f t="shared" si="1"/>
        <v>101438640.09999999</v>
      </c>
      <c r="F9" s="62">
        <f t="shared" si="1"/>
        <v>28420253.879999999</v>
      </c>
      <c r="G9" s="62">
        <f t="shared" si="1"/>
        <v>113463818.81</v>
      </c>
      <c r="H9" s="62">
        <f t="shared" si="1"/>
        <v>88659551.25999999</v>
      </c>
      <c r="I9" s="62">
        <f t="shared" si="1"/>
        <v>24804267.550000001</v>
      </c>
      <c r="J9" s="62">
        <f t="shared" ref="J9:L12" si="2">G9/D9*100</f>
        <v>87.374699824160643</v>
      </c>
      <c r="K9" s="62">
        <f t="shared" si="2"/>
        <v>87.402148897696037</v>
      </c>
      <c r="L9" s="62">
        <f t="shared" si="2"/>
        <v>87.276727557509076</v>
      </c>
      <c r="M9" s="7"/>
    </row>
    <row r="10" spans="1:13" ht="25.5" customHeight="1" x14ac:dyDescent="0.25">
      <c r="A10" s="69" t="s">
        <v>222</v>
      </c>
      <c r="B10" s="70" t="s">
        <v>220</v>
      </c>
      <c r="C10" s="71" t="s">
        <v>223</v>
      </c>
      <c r="D10" s="72">
        <v>7324800.6299999999</v>
      </c>
      <c r="E10" s="72">
        <v>2418744.83</v>
      </c>
      <c r="F10" s="72">
        <v>4906055.8</v>
      </c>
      <c r="G10" s="72">
        <v>6370907.5499999998</v>
      </c>
      <c r="H10" s="72">
        <v>2127960.02</v>
      </c>
      <c r="I10" s="72">
        <v>4242947.53</v>
      </c>
      <c r="J10" s="29">
        <f t="shared" si="2"/>
        <v>86.977214422831324</v>
      </c>
      <c r="K10" s="29">
        <f t="shared" si="2"/>
        <v>87.977863295319167</v>
      </c>
      <c r="L10" s="29">
        <f t="shared" si="2"/>
        <v>86.483882429547592</v>
      </c>
      <c r="M10" s="7"/>
    </row>
    <row r="11" spans="1:13" ht="41.25" customHeight="1" x14ac:dyDescent="0.25">
      <c r="A11" s="69" t="s">
        <v>224</v>
      </c>
      <c r="B11" s="70" t="s">
        <v>220</v>
      </c>
      <c r="C11" s="71" t="s">
        <v>225</v>
      </c>
      <c r="D11" s="72">
        <v>292000</v>
      </c>
      <c r="E11" s="72">
        <v>237000</v>
      </c>
      <c r="F11" s="72">
        <v>55000</v>
      </c>
      <c r="G11" s="72">
        <v>115606</v>
      </c>
      <c r="H11" s="72">
        <v>95426</v>
      </c>
      <c r="I11" s="72">
        <v>20180</v>
      </c>
      <c r="J11" s="29">
        <f t="shared" si="2"/>
        <v>39.591095890410962</v>
      </c>
      <c r="K11" s="29">
        <f t="shared" si="2"/>
        <v>40.264135021097047</v>
      </c>
      <c r="L11" s="29">
        <f t="shared" si="2"/>
        <v>36.690909090909088</v>
      </c>
      <c r="M11" s="7"/>
    </row>
    <row r="12" spans="1:13" ht="51" customHeight="1" x14ac:dyDescent="0.25">
      <c r="A12" s="69" t="s">
        <v>226</v>
      </c>
      <c r="B12" s="70" t="s">
        <v>220</v>
      </c>
      <c r="C12" s="71" t="s">
        <v>227</v>
      </c>
      <c r="D12" s="72">
        <v>62266715.729999997</v>
      </c>
      <c r="E12" s="72">
        <v>39121117.649999999</v>
      </c>
      <c r="F12" s="72">
        <v>23145598.079999998</v>
      </c>
      <c r="G12" s="72">
        <v>54498449.57</v>
      </c>
      <c r="H12" s="72">
        <v>34103109.549999997</v>
      </c>
      <c r="I12" s="72">
        <v>20395340.02</v>
      </c>
      <c r="J12" s="29">
        <f t="shared" si="2"/>
        <v>87.524207646209192</v>
      </c>
      <c r="K12" s="29">
        <f t="shared" si="2"/>
        <v>87.173147390895153</v>
      </c>
      <c r="L12" s="29">
        <f t="shared" si="2"/>
        <v>88.117576178009912</v>
      </c>
      <c r="M12" s="7"/>
    </row>
    <row r="13" spans="1:13" ht="15" customHeight="1" x14ac:dyDescent="0.25">
      <c r="A13" s="69" t="s">
        <v>228</v>
      </c>
      <c r="B13" s="70" t="s">
        <v>220</v>
      </c>
      <c r="C13" s="71" t="s">
        <v>229</v>
      </c>
      <c r="D13" s="72">
        <v>59100</v>
      </c>
      <c r="E13" s="72">
        <v>59100</v>
      </c>
      <c r="F13" s="72">
        <v>0</v>
      </c>
      <c r="G13" s="72">
        <v>48328</v>
      </c>
      <c r="H13" s="72">
        <v>48328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230</v>
      </c>
      <c r="B14" s="70" t="s">
        <v>220</v>
      </c>
      <c r="C14" s="71" t="s">
        <v>231</v>
      </c>
      <c r="D14" s="72">
        <v>16164195.74</v>
      </c>
      <c r="E14" s="72">
        <v>16164195.74</v>
      </c>
      <c r="F14" s="72">
        <v>0</v>
      </c>
      <c r="G14" s="72">
        <v>14072613.199999999</v>
      </c>
      <c r="H14" s="72">
        <v>14072613.199999999</v>
      </c>
      <c r="I14" s="72">
        <v>0</v>
      </c>
      <c r="J14" s="29">
        <f>G14/D14*100</f>
        <v>87.060398341847844</v>
      </c>
      <c r="K14" s="29">
        <f>H14/E14*100</f>
        <v>87.060398341847844</v>
      </c>
      <c r="L14" s="29" t="e">
        <f>I14/F14*100</f>
        <v>#DIV/0!</v>
      </c>
      <c r="M14" s="7"/>
    </row>
    <row r="15" spans="1:13" ht="15" customHeight="1" x14ac:dyDescent="0.25">
      <c r="A15" s="69" t="s">
        <v>232</v>
      </c>
      <c r="B15" s="70" t="s">
        <v>220</v>
      </c>
      <c r="C15" s="71" t="s">
        <v>233</v>
      </c>
      <c r="D15" s="72">
        <v>576220</v>
      </c>
      <c r="E15" s="72">
        <v>431120</v>
      </c>
      <c r="F15" s="72">
        <v>145100</v>
      </c>
      <c r="G15" s="72">
        <v>576220</v>
      </c>
      <c r="H15" s="72">
        <v>431120</v>
      </c>
      <c r="I15" s="72">
        <v>145100</v>
      </c>
      <c r="J15" s="29">
        <f>G15/D15*100</f>
        <v>100</v>
      </c>
      <c r="K15" s="29"/>
      <c r="L15" s="29"/>
      <c r="M15" s="7"/>
    </row>
    <row r="16" spans="1:13" ht="15" customHeight="1" x14ac:dyDescent="0.25">
      <c r="A16" s="69" t="s">
        <v>234</v>
      </c>
      <c r="B16" s="70" t="s">
        <v>220</v>
      </c>
      <c r="C16" s="71" t="s">
        <v>235</v>
      </c>
      <c r="D16" s="72">
        <v>215000</v>
      </c>
      <c r="E16" s="72">
        <v>50000</v>
      </c>
      <c r="F16" s="72">
        <v>165000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236</v>
      </c>
      <c r="B17" s="70" t="s">
        <v>220</v>
      </c>
      <c r="C17" s="71" t="s">
        <v>237</v>
      </c>
      <c r="D17" s="72">
        <v>42960861.880000003</v>
      </c>
      <c r="E17" s="72">
        <v>42957361.880000003</v>
      </c>
      <c r="F17" s="72">
        <v>3500</v>
      </c>
      <c r="G17" s="72">
        <v>37781694.490000002</v>
      </c>
      <c r="H17" s="72">
        <v>37780994.490000002</v>
      </c>
      <c r="I17" s="72">
        <v>700</v>
      </c>
      <c r="J17" s="29">
        <f t="shared" ref="J17:J59" si="3">G17/D17*100</f>
        <v>87.944451849065189</v>
      </c>
      <c r="K17" s="29">
        <f t="shared" ref="K17:K59" si="4">H17/E17*100</f>
        <v>87.949987700687913</v>
      </c>
      <c r="L17" s="29">
        <f t="shared" ref="L17:L59" si="5">I17/F17*100</f>
        <v>20</v>
      </c>
      <c r="M17" s="7"/>
    </row>
    <row r="18" spans="1:13" ht="15" customHeight="1" x14ac:dyDescent="0.25">
      <c r="A18" s="59" t="s">
        <v>238</v>
      </c>
      <c r="B18" s="60" t="s">
        <v>220</v>
      </c>
      <c r="C18" s="61" t="s">
        <v>239</v>
      </c>
      <c r="D18" s="62">
        <f>D19</f>
        <v>705500</v>
      </c>
      <c r="E18" s="62">
        <v>0</v>
      </c>
      <c r="F18" s="62">
        <f>F19</f>
        <v>705500</v>
      </c>
      <c r="G18" s="62">
        <f>G19</f>
        <v>516766.61</v>
      </c>
      <c r="H18" s="62">
        <v>0</v>
      </c>
      <c r="I18" s="62">
        <f>I19</f>
        <v>516766.61</v>
      </c>
      <c r="J18" s="62">
        <f t="shared" si="3"/>
        <v>73.248279234585397</v>
      </c>
      <c r="K18" s="62" t="e">
        <f t="shared" si="4"/>
        <v>#DIV/0!</v>
      </c>
      <c r="L18" s="62">
        <f t="shared" si="5"/>
        <v>73.248279234585397</v>
      </c>
      <c r="M18" s="7"/>
    </row>
    <row r="19" spans="1:13" ht="15" customHeight="1" x14ac:dyDescent="0.25">
      <c r="A19" s="69" t="s">
        <v>240</v>
      </c>
      <c r="B19" s="70" t="s">
        <v>220</v>
      </c>
      <c r="C19" s="71" t="s">
        <v>241</v>
      </c>
      <c r="D19" s="72">
        <v>705500</v>
      </c>
      <c r="E19" s="72">
        <v>0</v>
      </c>
      <c r="F19" s="72">
        <v>705500</v>
      </c>
      <c r="G19" s="72">
        <v>516766.61</v>
      </c>
      <c r="H19" s="72">
        <v>0</v>
      </c>
      <c r="I19" s="72">
        <v>516766.61</v>
      </c>
      <c r="J19" s="29">
        <f t="shared" si="3"/>
        <v>73.248279234585397</v>
      </c>
      <c r="K19" s="29" t="e">
        <f t="shared" si="4"/>
        <v>#DIV/0!</v>
      </c>
      <c r="L19" s="29">
        <f t="shared" si="5"/>
        <v>73.248279234585397</v>
      </c>
      <c r="M19" s="7"/>
    </row>
    <row r="20" spans="1:13" ht="25.5" customHeight="1" x14ac:dyDescent="0.25">
      <c r="A20" s="59" t="s">
        <v>242</v>
      </c>
      <c r="B20" s="60" t="s">
        <v>220</v>
      </c>
      <c r="C20" s="61" t="s">
        <v>243</v>
      </c>
      <c r="D20" s="62">
        <f t="shared" ref="D20:I20" si="6">D22+D23+D21+D24</f>
        <v>1422192.47</v>
      </c>
      <c r="E20" s="62">
        <f t="shared" si="6"/>
        <v>289320</v>
      </c>
      <c r="F20" s="62">
        <f t="shared" si="6"/>
        <v>1132872.47</v>
      </c>
      <c r="G20" s="62">
        <f t="shared" si="6"/>
        <v>469740.82999999996</v>
      </c>
      <c r="H20" s="62">
        <f t="shared" si="6"/>
        <v>10000</v>
      </c>
      <c r="I20" s="62">
        <f t="shared" si="6"/>
        <v>459740.82999999996</v>
      </c>
      <c r="J20" s="62">
        <f t="shared" si="3"/>
        <v>33.029343067749473</v>
      </c>
      <c r="K20" s="62">
        <f t="shared" si="4"/>
        <v>3.4563804783630578</v>
      </c>
      <c r="L20" s="62">
        <f t="shared" si="5"/>
        <v>40.581869731550633</v>
      </c>
      <c r="M20" s="7"/>
    </row>
    <row r="21" spans="1:13" ht="25.5" customHeight="1" x14ac:dyDescent="0.25">
      <c r="A21" s="69" t="s">
        <v>367</v>
      </c>
      <c r="B21" s="70" t="s">
        <v>220</v>
      </c>
      <c r="C21" s="71" t="s">
        <v>368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244</v>
      </c>
      <c r="B22" s="70" t="s">
        <v>220</v>
      </c>
      <c r="C22" s="71" t="s">
        <v>245</v>
      </c>
      <c r="D22" s="72">
        <v>578416.47</v>
      </c>
      <c r="E22" s="72">
        <v>279320</v>
      </c>
      <c r="F22" s="72">
        <v>299096.46999999997</v>
      </c>
      <c r="G22" s="72">
        <v>66556.47</v>
      </c>
      <c r="H22" s="72"/>
      <c r="I22" s="72">
        <v>66556.47</v>
      </c>
      <c r="J22" s="29">
        <f t="shared" si="3"/>
        <v>11.506669234366719</v>
      </c>
      <c r="K22" s="29">
        <f t="shared" si="4"/>
        <v>0</v>
      </c>
      <c r="L22" s="29">
        <f t="shared" si="5"/>
        <v>22.252509365958083</v>
      </c>
      <c r="M22" s="7"/>
    </row>
    <row r="23" spans="1:13" ht="15" customHeight="1" x14ac:dyDescent="0.25">
      <c r="A23" s="69" t="s">
        <v>246</v>
      </c>
      <c r="B23" s="70" t="s">
        <v>220</v>
      </c>
      <c r="C23" s="71" t="s">
        <v>247</v>
      </c>
      <c r="D23" s="72">
        <v>833776</v>
      </c>
      <c r="E23" s="72">
        <v>0</v>
      </c>
      <c r="F23" s="72">
        <v>833776</v>
      </c>
      <c r="G23" s="72">
        <v>393184.36</v>
      </c>
      <c r="H23" s="72">
        <v>0</v>
      </c>
      <c r="I23" s="72">
        <v>393184.36</v>
      </c>
      <c r="J23" s="29">
        <f t="shared" si="3"/>
        <v>47.157073362629767</v>
      </c>
      <c r="K23" s="29" t="e">
        <f t="shared" si="4"/>
        <v>#DIV/0!</v>
      </c>
      <c r="L23" s="29">
        <f t="shared" si="5"/>
        <v>47.157073362629767</v>
      </c>
      <c r="M23" s="7"/>
    </row>
    <row r="24" spans="1:13" ht="27" customHeight="1" x14ac:dyDescent="0.25">
      <c r="A24" s="69" t="s">
        <v>385</v>
      </c>
      <c r="B24" s="70" t="s">
        <v>220</v>
      </c>
      <c r="C24" s="71" t="s">
        <v>386</v>
      </c>
      <c r="D24" s="72">
        <v>10000</v>
      </c>
      <c r="E24" s="72">
        <v>10000</v>
      </c>
      <c r="F24" s="72"/>
      <c r="G24" s="72">
        <v>10000</v>
      </c>
      <c r="H24" s="72">
        <v>10000</v>
      </c>
      <c r="I24" s="72"/>
      <c r="J24" s="29">
        <f t="shared" si="3"/>
        <v>100</v>
      </c>
      <c r="K24" s="29">
        <f t="shared" si="4"/>
        <v>100</v>
      </c>
      <c r="L24" s="29"/>
      <c r="M24" s="7"/>
    </row>
    <row r="25" spans="1:13" ht="15" customHeight="1" x14ac:dyDescent="0.25">
      <c r="A25" s="59" t="s">
        <v>248</v>
      </c>
      <c r="B25" s="60" t="s">
        <v>220</v>
      </c>
      <c r="C25" s="61" t="s">
        <v>249</v>
      </c>
      <c r="D25" s="62">
        <f>D26+D27+D28+D29+D30</f>
        <v>7945858.8699999992</v>
      </c>
      <c r="E25" s="62">
        <f t="shared" ref="E25:I25" si="7">E26+E27+E28+E29+E30</f>
        <v>4104345.48</v>
      </c>
      <c r="F25" s="62">
        <f t="shared" si="7"/>
        <v>3841513.39</v>
      </c>
      <c r="G25" s="62">
        <f t="shared" si="7"/>
        <v>2157736.9699999997</v>
      </c>
      <c r="H25" s="62">
        <f t="shared" si="7"/>
        <v>487372.12</v>
      </c>
      <c r="I25" s="62">
        <f t="shared" si="7"/>
        <v>1670364.8499999999</v>
      </c>
      <c r="J25" s="62">
        <f t="shared" si="3"/>
        <v>27.155490744325288</v>
      </c>
      <c r="K25" s="62">
        <f t="shared" si="4"/>
        <v>11.874539372353226</v>
      </c>
      <c r="L25" s="62">
        <f t="shared" si="5"/>
        <v>43.481947878880092</v>
      </c>
      <c r="M25" s="7"/>
    </row>
    <row r="26" spans="1:13" ht="15" customHeight="1" x14ac:dyDescent="0.25">
      <c r="A26" s="69" t="s">
        <v>250</v>
      </c>
      <c r="B26" s="70" t="s">
        <v>220</v>
      </c>
      <c r="C26" s="71" t="s">
        <v>251</v>
      </c>
      <c r="D26" s="72">
        <v>176300</v>
      </c>
      <c r="E26" s="72">
        <v>83800</v>
      </c>
      <c r="F26" s="72">
        <v>92500</v>
      </c>
      <c r="G26" s="72">
        <v>131816.32999999999</v>
      </c>
      <c r="H26" s="72">
        <v>61611.64</v>
      </c>
      <c r="I26" s="72">
        <v>70204.69</v>
      </c>
      <c r="J26" s="29">
        <f t="shared" si="3"/>
        <v>74.76819625638116</v>
      </c>
      <c r="K26" s="29">
        <f t="shared" si="4"/>
        <v>73.522243436754181</v>
      </c>
      <c r="L26" s="29">
        <f t="shared" si="5"/>
        <v>75.896962162162168</v>
      </c>
      <c r="M26" s="7"/>
    </row>
    <row r="27" spans="1:13" ht="15" customHeight="1" x14ac:dyDescent="0.25">
      <c r="A27" s="69" t="s">
        <v>252</v>
      </c>
      <c r="B27" s="70" t="s">
        <v>220</v>
      </c>
      <c r="C27" s="71" t="s">
        <v>253</v>
      </c>
      <c r="D27" s="72">
        <v>25000</v>
      </c>
      <c r="E27" s="72">
        <v>25000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254</v>
      </c>
      <c r="B28" s="70" t="s">
        <v>220</v>
      </c>
      <c r="C28" s="71" t="s">
        <v>255</v>
      </c>
      <c r="D28" s="72">
        <v>100000</v>
      </c>
      <c r="E28" s="72">
        <v>0</v>
      </c>
      <c r="F28" s="72">
        <v>100000</v>
      </c>
      <c r="G28" s="72">
        <v>0</v>
      </c>
      <c r="H28" s="72">
        <v>0</v>
      </c>
      <c r="I28" s="72">
        <v>0</v>
      </c>
      <c r="J28" s="29">
        <f t="shared" si="3"/>
        <v>0</v>
      </c>
      <c r="K28" s="29" t="e">
        <f t="shared" si="4"/>
        <v>#DIV/0!</v>
      </c>
      <c r="L28" s="29">
        <f t="shared" si="5"/>
        <v>0</v>
      </c>
      <c r="M28" s="7"/>
    </row>
    <row r="29" spans="1:13" ht="15" customHeight="1" x14ac:dyDescent="0.25">
      <c r="A29" s="69" t="s">
        <v>256</v>
      </c>
      <c r="B29" s="70" t="s">
        <v>220</v>
      </c>
      <c r="C29" s="71" t="s">
        <v>257</v>
      </c>
      <c r="D29" s="72">
        <v>7096613.3899999997</v>
      </c>
      <c r="E29" s="72">
        <v>3478600</v>
      </c>
      <c r="F29" s="72">
        <v>3618013.39</v>
      </c>
      <c r="G29" s="72">
        <v>1569416.16</v>
      </c>
      <c r="H29" s="72">
        <v>0</v>
      </c>
      <c r="I29" s="72">
        <v>1569416.16</v>
      </c>
      <c r="J29" s="29">
        <f t="shared" si="3"/>
        <v>22.115001533146781</v>
      </c>
      <c r="K29" s="29">
        <f t="shared" si="4"/>
        <v>0</v>
      </c>
      <c r="L29" s="29">
        <f t="shared" si="5"/>
        <v>43.37784277796716</v>
      </c>
      <c r="M29" s="7"/>
    </row>
    <row r="30" spans="1:13" ht="15" customHeight="1" x14ac:dyDescent="0.25">
      <c r="A30" s="69" t="s">
        <v>258</v>
      </c>
      <c r="B30" s="70" t="s">
        <v>220</v>
      </c>
      <c r="C30" s="71" t="s">
        <v>259</v>
      </c>
      <c r="D30" s="72">
        <v>547945.48</v>
      </c>
      <c r="E30" s="72">
        <v>516945.48</v>
      </c>
      <c r="F30" s="72">
        <v>31000</v>
      </c>
      <c r="G30" s="72">
        <v>456504.48</v>
      </c>
      <c r="H30" s="72">
        <v>425760.48</v>
      </c>
      <c r="I30" s="72">
        <v>30744</v>
      </c>
      <c r="J30" s="29">
        <f t="shared" si="3"/>
        <v>83.31202586067505</v>
      </c>
      <c r="K30" s="29">
        <f t="shared" si="4"/>
        <v>82.360809112790761</v>
      </c>
      <c r="L30" s="29">
        <f t="shared" si="5"/>
        <v>99.174193548387109</v>
      </c>
      <c r="M30" s="7"/>
    </row>
    <row r="31" spans="1:13" ht="15" customHeight="1" x14ac:dyDescent="0.25">
      <c r="A31" s="59" t="s">
        <v>260</v>
      </c>
      <c r="B31" s="60" t="s">
        <v>220</v>
      </c>
      <c r="C31" s="61" t="s">
        <v>261</v>
      </c>
      <c r="D31" s="62">
        <f>D32+D33+D34+D35</f>
        <v>46633924.509999998</v>
      </c>
      <c r="E31" s="62">
        <f>E32+E33+E34+E35</f>
        <v>0</v>
      </c>
      <c r="F31" s="62">
        <f t="shared" ref="F31:I31" si="8">F32+F33+F34</f>
        <v>46633924.509999998</v>
      </c>
      <c r="G31" s="62">
        <f>G32+G33+G34+G35</f>
        <v>33816284.780000001</v>
      </c>
      <c r="H31" s="62">
        <f>H32+H33+H34+H35</f>
        <v>0</v>
      </c>
      <c r="I31" s="62">
        <f t="shared" si="8"/>
        <v>33816284.780000001</v>
      </c>
      <c r="J31" s="62">
        <f t="shared" si="3"/>
        <v>72.514344729336628</v>
      </c>
      <c r="K31" s="62" t="e">
        <f t="shared" si="4"/>
        <v>#DIV/0!</v>
      </c>
      <c r="L31" s="62">
        <f t="shared" si="5"/>
        <v>72.514344729336628</v>
      </c>
      <c r="M31" s="7"/>
    </row>
    <row r="32" spans="1:13" ht="15" customHeight="1" x14ac:dyDescent="0.25">
      <c r="A32" s="69" t="s">
        <v>262</v>
      </c>
      <c r="B32" s="70" t="s">
        <v>220</v>
      </c>
      <c r="C32" s="71" t="s">
        <v>263</v>
      </c>
      <c r="D32" s="72">
        <v>11311107.060000001</v>
      </c>
      <c r="E32" s="72">
        <v>0</v>
      </c>
      <c r="F32" s="72">
        <v>11311107.060000001</v>
      </c>
      <c r="G32" s="72">
        <v>3204607.9</v>
      </c>
      <c r="H32" s="72">
        <v>0</v>
      </c>
      <c r="I32" s="72">
        <v>3204607.9</v>
      </c>
      <c r="J32" s="29">
        <f t="shared" si="3"/>
        <v>28.33151417452855</v>
      </c>
      <c r="K32" s="29" t="e">
        <f t="shared" si="4"/>
        <v>#DIV/0!</v>
      </c>
      <c r="L32" s="29">
        <f t="shared" si="5"/>
        <v>28.33151417452855</v>
      </c>
      <c r="M32" s="7"/>
    </row>
    <row r="33" spans="1:13" ht="15" customHeight="1" x14ac:dyDescent="0.25">
      <c r="A33" s="69" t="s">
        <v>264</v>
      </c>
      <c r="B33" s="70" t="s">
        <v>220</v>
      </c>
      <c r="C33" s="71" t="s">
        <v>265</v>
      </c>
      <c r="D33" s="72">
        <v>29611673.989999998</v>
      </c>
      <c r="E33" s="72">
        <v>0</v>
      </c>
      <c r="F33" s="72">
        <v>29611673.989999998</v>
      </c>
      <c r="G33" s="72">
        <v>25932383.670000002</v>
      </c>
      <c r="H33" s="72">
        <v>0</v>
      </c>
      <c r="I33" s="72">
        <v>25932383.670000002</v>
      </c>
      <c r="J33" s="29">
        <f t="shared" si="3"/>
        <v>87.574865503238655</v>
      </c>
      <c r="K33" s="29" t="e">
        <f t="shared" si="4"/>
        <v>#DIV/0!</v>
      </c>
      <c r="L33" s="29">
        <f t="shared" si="5"/>
        <v>87.574865503238655</v>
      </c>
      <c r="M33" s="7"/>
    </row>
    <row r="34" spans="1:13" ht="15" customHeight="1" x14ac:dyDescent="0.25">
      <c r="A34" s="69" t="s">
        <v>266</v>
      </c>
      <c r="B34" s="70" t="s">
        <v>220</v>
      </c>
      <c r="C34" s="71" t="s">
        <v>267</v>
      </c>
      <c r="D34" s="72">
        <v>5711143.46</v>
      </c>
      <c r="E34" s="72">
        <v>0</v>
      </c>
      <c r="F34" s="72">
        <v>5711143.46</v>
      </c>
      <c r="G34" s="72">
        <v>4679293.21</v>
      </c>
      <c r="H34" s="72">
        <v>0</v>
      </c>
      <c r="I34" s="72">
        <v>4679293.21</v>
      </c>
      <c r="J34" s="29">
        <f t="shared" si="3"/>
        <v>81.932685508131158</v>
      </c>
      <c r="K34" s="29" t="e">
        <f t="shared" si="4"/>
        <v>#DIV/0!</v>
      </c>
      <c r="L34" s="29">
        <f t="shared" si="5"/>
        <v>81.932685508131158</v>
      </c>
      <c r="M34" s="7"/>
    </row>
    <row r="35" spans="1:13" ht="28.5" customHeight="1" x14ac:dyDescent="0.25">
      <c r="A35" s="69" t="s">
        <v>392</v>
      </c>
      <c r="B35" s="70" t="s">
        <v>220</v>
      </c>
      <c r="C35" s="71" t="s">
        <v>393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29" t="e">
        <f t="shared" si="3"/>
        <v>#DIV/0!</v>
      </c>
      <c r="K35" s="29" t="e">
        <f t="shared" si="4"/>
        <v>#DIV/0!</v>
      </c>
      <c r="L35" s="29" t="e">
        <f t="shared" si="5"/>
        <v>#DIV/0!</v>
      </c>
      <c r="M35" s="7"/>
    </row>
    <row r="36" spans="1:13" ht="15" customHeight="1" x14ac:dyDescent="0.25">
      <c r="A36" s="59" t="s">
        <v>376</v>
      </c>
      <c r="B36" s="60" t="s">
        <v>220</v>
      </c>
      <c r="C36" s="61" t="s">
        <v>378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377</v>
      </c>
      <c r="B37" s="70" t="s">
        <v>220</v>
      </c>
      <c r="C37" s="61" t="s">
        <v>379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268</v>
      </c>
      <c r="B38" s="60" t="s">
        <v>220</v>
      </c>
      <c r="C38" s="61" t="s">
        <v>269</v>
      </c>
      <c r="D38" s="62">
        <f>D39+D40+D42+D43+D41</f>
        <v>237273170.06</v>
      </c>
      <c r="E38" s="62">
        <f>E39+E40+E42+E43+E41</f>
        <v>237273170.06</v>
      </c>
      <c r="F38" s="62">
        <v>0</v>
      </c>
      <c r="G38" s="62">
        <f>G39+G40+G42+G43+G41</f>
        <v>206170121.13000005</v>
      </c>
      <c r="H38" s="62">
        <f>H39+H40+H42+H43+H41</f>
        <v>206170121.13000005</v>
      </c>
      <c r="I38" s="62">
        <v>0</v>
      </c>
      <c r="J38" s="62">
        <f t="shared" si="3"/>
        <v>86.891459779403277</v>
      </c>
      <c r="K38" s="62">
        <f t="shared" si="4"/>
        <v>86.891459779403277</v>
      </c>
      <c r="L38" s="62" t="e">
        <f t="shared" si="5"/>
        <v>#DIV/0!</v>
      </c>
      <c r="M38" s="7"/>
    </row>
    <row r="39" spans="1:13" ht="15" customHeight="1" x14ac:dyDescent="0.25">
      <c r="A39" s="69" t="s">
        <v>270</v>
      </c>
      <c r="B39" s="70" t="s">
        <v>220</v>
      </c>
      <c r="C39" s="71" t="s">
        <v>271</v>
      </c>
      <c r="D39" s="72">
        <v>59841555.030000001</v>
      </c>
      <c r="E39" s="72">
        <v>59841555.030000001</v>
      </c>
      <c r="F39" s="72">
        <v>0</v>
      </c>
      <c r="G39" s="72">
        <v>52610988.5</v>
      </c>
      <c r="H39" s="72">
        <v>52610988.5</v>
      </c>
      <c r="I39" s="72">
        <v>0</v>
      </c>
      <c r="J39" s="29">
        <f t="shared" si="3"/>
        <v>87.917147997950337</v>
      </c>
      <c r="K39" s="29">
        <f t="shared" si="4"/>
        <v>87.917147997950337</v>
      </c>
      <c r="L39" s="29" t="e">
        <f t="shared" si="5"/>
        <v>#DIV/0!</v>
      </c>
      <c r="M39" s="7"/>
    </row>
    <row r="40" spans="1:13" ht="15" customHeight="1" x14ac:dyDescent="0.25">
      <c r="A40" s="69" t="s">
        <v>272</v>
      </c>
      <c r="B40" s="70" t="s">
        <v>220</v>
      </c>
      <c r="C40" s="71" t="s">
        <v>273</v>
      </c>
      <c r="D40" s="72">
        <v>119557474.95</v>
      </c>
      <c r="E40" s="72">
        <v>119557474.95</v>
      </c>
      <c r="F40" s="72">
        <v>0</v>
      </c>
      <c r="G40" s="72">
        <v>104462368.54000001</v>
      </c>
      <c r="H40" s="72">
        <v>104462368.54000001</v>
      </c>
      <c r="I40" s="72">
        <v>0</v>
      </c>
      <c r="J40" s="29">
        <f t="shared" si="3"/>
        <v>87.374184327401608</v>
      </c>
      <c r="K40" s="29">
        <f t="shared" si="4"/>
        <v>87.374184327401608</v>
      </c>
      <c r="L40" s="29" t="e">
        <f t="shared" si="5"/>
        <v>#DIV/0!</v>
      </c>
      <c r="M40" s="7"/>
    </row>
    <row r="41" spans="1:13" ht="15" customHeight="1" x14ac:dyDescent="0.25">
      <c r="A41" s="69" t="s">
        <v>402</v>
      </c>
      <c r="B41" s="70" t="s">
        <v>220</v>
      </c>
      <c r="C41" s="71" t="s">
        <v>403</v>
      </c>
      <c r="D41" s="72">
        <v>37340076.549999997</v>
      </c>
      <c r="E41" s="72">
        <v>37340076.549999997</v>
      </c>
      <c r="F41" s="72">
        <v>0</v>
      </c>
      <c r="G41" s="72">
        <v>31500042.359999999</v>
      </c>
      <c r="H41" s="72">
        <v>31500042.359999999</v>
      </c>
      <c r="I41" s="72">
        <v>0</v>
      </c>
      <c r="J41" s="29">
        <f t="shared" ref="J41" si="9">G41/D41*100</f>
        <v>84.359876225267143</v>
      </c>
      <c r="K41" s="29">
        <f t="shared" ref="K41" si="10">H41/E41*100</f>
        <v>84.359876225267143</v>
      </c>
      <c r="L41" s="29" t="e">
        <f t="shared" si="5"/>
        <v>#DIV/0!</v>
      </c>
      <c r="M41" s="7"/>
    </row>
    <row r="42" spans="1:13" ht="15" customHeight="1" x14ac:dyDescent="0.25">
      <c r="A42" s="69" t="s">
        <v>274</v>
      </c>
      <c r="B42" s="70" t="s">
        <v>220</v>
      </c>
      <c r="C42" s="71" t="s">
        <v>275</v>
      </c>
      <c r="D42" s="72">
        <v>917140.93</v>
      </c>
      <c r="E42" s="72">
        <v>917140.93</v>
      </c>
      <c r="F42" s="72">
        <v>0</v>
      </c>
      <c r="G42" s="72">
        <v>916890.93</v>
      </c>
      <c r="H42" s="72">
        <v>916890.93</v>
      </c>
      <c r="I42" s="29">
        <v>0</v>
      </c>
      <c r="J42" s="29">
        <f t="shared" si="3"/>
        <v>99.972741375744732</v>
      </c>
      <c r="K42" s="29">
        <f t="shared" si="4"/>
        <v>99.972741375744732</v>
      </c>
      <c r="L42" s="29" t="e">
        <f t="shared" si="5"/>
        <v>#DIV/0!</v>
      </c>
      <c r="M42" s="7"/>
    </row>
    <row r="43" spans="1:13" ht="15" customHeight="1" x14ac:dyDescent="0.25">
      <c r="A43" s="69" t="s">
        <v>276</v>
      </c>
      <c r="B43" s="70" t="s">
        <v>220</v>
      </c>
      <c r="C43" s="71" t="s">
        <v>277</v>
      </c>
      <c r="D43" s="72">
        <v>19616922.600000001</v>
      </c>
      <c r="E43" s="72">
        <v>19616922.600000001</v>
      </c>
      <c r="F43" s="72">
        <v>0</v>
      </c>
      <c r="G43" s="72">
        <v>16679830.800000001</v>
      </c>
      <c r="H43" s="72">
        <v>16679830.800000001</v>
      </c>
      <c r="I43" s="29">
        <v>0</v>
      </c>
      <c r="J43" s="29">
        <f t="shared" si="3"/>
        <v>85.027764752459177</v>
      </c>
      <c r="K43" s="29">
        <f t="shared" si="4"/>
        <v>85.027764752459177</v>
      </c>
      <c r="L43" s="29" t="e">
        <f t="shared" si="5"/>
        <v>#DIV/0!</v>
      </c>
      <c r="M43" s="7"/>
    </row>
    <row r="44" spans="1:13" ht="15" customHeight="1" x14ac:dyDescent="0.25">
      <c r="A44" s="59" t="s">
        <v>278</v>
      </c>
      <c r="B44" s="60" t="s">
        <v>220</v>
      </c>
      <c r="C44" s="61" t="s">
        <v>279</v>
      </c>
      <c r="D44" s="62">
        <f t="shared" ref="D44:I44" si="11">D45+D46</f>
        <v>40228516.5</v>
      </c>
      <c r="E44" s="62">
        <f t="shared" si="11"/>
        <v>39466516.5</v>
      </c>
      <c r="F44" s="62">
        <f t="shared" si="11"/>
        <v>762000</v>
      </c>
      <c r="G44" s="62">
        <f t="shared" si="11"/>
        <v>34799297.149999999</v>
      </c>
      <c r="H44" s="62">
        <f t="shared" si="11"/>
        <v>34246362.149999999</v>
      </c>
      <c r="I44" s="62">
        <f t="shared" si="11"/>
        <v>552935</v>
      </c>
      <c r="J44" s="62">
        <f t="shared" si="3"/>
        <v>86.504052790512418</v>
      </c>
      <c r="K44" s="62">
        <f t="shared" si="4"/>
        <v>86.773207232515688</v>
      </c>
      <c r="L44" s="62">
        <f t="shared" si="5"/>
        <v>72.563648293963254</v>
      </c>
      <c r="M44" s="7"/>
    </row>
    <row r="45" spans="1:13" ht="15" customHeight="1" x14ac:dyDescent="0.25">
      <c r="A45" s="69" t="s">
        <v>280</v>
      </c>
      <c r="B45" s="70" t="s">
        <v>220</v>
      </c>
      <c r="C45" s="71" t="s">
        <v>281</v>
      </c>
      <c r="D45" s="72">
        <v>35356727.399999999</v>
      </c>
      <c r="E45" s="72">
        <v>34594727.399999999</v>
      </c>
      <c r="F45" s="72">
        <v>762000</v>
      </c>
      <c r="G45" s="72">
        <v>30579492.25</v>
      </c>
      <c r="H45" s="72">
        <v>30026557.25</v>
      </c>
      <c r="I45" s="72">
        <v>552935</v>
      </c>
      <c r="J45" s="29">
        <f t="shared" si="3"/>
        <v>86.488469094003321</v>
      </c>
      <c r="K45" s="29">
        <f t="shared" si="4"/>
        <v>86.795183852207487</v>
      </c>
      <c r="L45" s="29">
        <f t="shared" si="5"/>
        <v>72.563648293963254</v>
      </c>
      <c r="M45" s="7"/>
    </row>
    <row r="46" spans="1:13" ht="15" customHeight="1" x14ac:dyDescent="0.25">
      <c r="A46" s="69" t="s">
        <v>282</v>
      </c>
      <c r="B46" s="70" t="s">
        <v>220</v>
      </c>
      <c r="C46" s="71" t="s">
        <v>283</v>
      </c>
      <c r="D46" s="72">
        <v>4871789.0999999996</v>
      </c>
      <c r="E46" s="72">
        <v>4871789.0999999996</v>
      </c>
      <c r="F46" s="72">
        <v>0</v>
      </c>
      <c r="G46" s="72">
        <v>4219804.9000000004</v>
      </c>
      <c r="H46" s="72">
        <v>4219804.9000000004</v>
      </c>
      <c r="I46" s="72">
        <v>0</v>
      </c>
      <c r="J46" s="29">
        <f t="shared" si="3"/>
        <v>86.617150565897873</v>
      </c>
      <c r="K46" s="29">
        <f t="shared" si="4"/>
        <v>86.617150565897873</v>
      </c>
      <c r="L46" s="29" t="e">
        <f t="shared" si="5"/>
        <v>#DIV/0!</v>
      </c>
      <c r="M46" s="7"/>
    </row>
    <row r="47" spans="1:13" ht="15" customHeight="1" x14ac:dyDescent="0.25">
      <c r="A47" s="59" t="s">
        <v>372</v>
      </c>
      <c r="B47" s="60" t="s">
        <v>220</v>
      </c>
      <c r="C47" s="61" t="s">
        <v>374</v>
      </c>
      <c r="D47" s="73">
        <f t="shared" ref="D47:I47" si="12">D48</f>
        <v>60000</v>
      </c>
      <c r="E47" s="73">
        <f t="shared" si="12"/>
        <v>60000</v>
      </c>
      <c r="F47" s="73">
        <f t="shared" si="12"/>
        <v>0</v>
      </c>
      <c r="G47" s="73">
        <f t="shared" si="12"/>
        <v>60000</v>
      </c>
      <c r="H47" s="73">
        <f t="shared" si="12"/>
        <v>60000</v>
      </c>
      <c r="I47" s="73">
        <f t="shared" si="12"/>
        <v>0</v>
      </c>
      <c r="J47" s="62">
        <f t="shared" si="3"/>
        <v>100</v>
      </c>
      <c r="K47" s="62">
        <f t="shared" si="4"/>
        <v>100</v>
      </c>
      <c r="L47" s="62" t="e">
        <f t="shared" si="5"/>
        <v>#DIV/0!</v>
      </c>
      <c r="M47" s="7"/>
    </row>
    <row r="48" spans="1:13" ht="15" customHeight="1" x14ac:dyDescent="0.25">
      <c r="A48" s="69" t="s">
        <v>373</v>
      </c>
      <c r="B48" s="70" t="s">
        <v>220</v>
      </c>
      <c r="C48" s="71" t="s">
        <v>375</v>
      </c>
      <c r="D48" s="72">
        <v>60000</v>
      </c>
      <c r="E48" s="72">
        <v>60000</v>
      </c>
      <c r="F48" s="72">
        <v>0</v>
      </c>
      <c r="G48" s="72">
        <v>60000</v>
      </c>
      <c r="H48" s="72">
        <v>60000</v>
      </c>
      <c r="I48" s="72">
        <v>0</v>
      </c>
      <c r="J48" s="29">
        <f t="shared" si="3"/>
        <v>100</v>
      </c>
      <c r="K48" s="29">
        <f t="shared" si="4"/>
        <v>100</v>
      </c>
      <c r="L48" s="29" t="e">
        <f t="shared" si="5"/>
        <v>#DIV/0!</v>
      </c>
      <c r="M48" s="7"/>
    </row>
    <row r="49" spans="1:13" ht="15" customHeight="1" x14ac:dyDescent="0.25">
      <c r="A49" s="59" t="s">
        <v>284</v>
      </c>
      <c r="B49" s="60" t="s">
        <v>220</v>
      </c>
      <c r="C49" s="61" t="s">
        <v>285</v>
      </c>
      <c r="D49" s="62">
        <f t="shared" ref="D49:I49" si="13">SUM(D50:D52)</f>
        <v>18909544.789999999</v>
      </c>
      <c r="E49" s="62">
        <f t="shared" si="13"/>
        <v>18099271.789999999</v>
      </c>
      <c r="F49" s="62">
        <f t="shared" si="13"/>
        <v>810273</v>
      </c>
      <c r="G49" s="62">
        <f t="shared" si="13"/>
        <v>16308492.960000001</v>
      </c>
      <c r="H49" s="62">
        <f t="shared" si="13"/>
        <v>15610057.76</v>
      </c>
      <c r="I49" s="62">
        <f t="shared" si="13"/>
        <v>698435.2</v>
      </c>
      <c r="J49" s="62">
        <f t="shared" si="3"/>
        <v>86.244767608707747</v>
      </c>
      <c r="K49" s="62">
        <f t="shared" si="4"/>
        <v>86.246882974732102</v>
      </c>
      <c r="L49" s="62">
        <f t="shared" si="5"/>
        <v>86.197516145792832</v>
      </c>
      <c r="M49" s="7"/>
    </row>
    <row r="50" spans="1:13" ht="15" customHeight="1" x14ac:dyDescent="0.25">
      <c r="A50" s="69" t="s">
        <v>286</v>
      </c>
      <c r="B50" s="70" t="s">
        <v>220</v>
      </c>
      <c r="C50" s="71" t="s">
        <v>287</v>
      </c>
      <c r="D50" s="72">
        <v>2902843.64</v>
      </c>
      <c r="E50" s="72">
        <v>2092570.64</v>
      </c>
      <c r="F50" s="72">
        <v>810273</v>
      </c>
      <c r="G50" s="72">
        <v>2611085.2400000002</v>
      </c>
      <c r="H50" s="72">
        <v>1912650.04</v>
      </c>
      <c r="I50" s="72">
        <v>698435.2</v>
      </c>
      <c r="J50" s="29">
        <f t="shared" si="3"/>
        <v>89.949220964584924</v>
      </c>
      <c r="K50" s="29">
        <f t="shared" si="4"/>
        <v>91.401934225742565</v>
      </c>
      <c r="L50" s="29">
        <f t="shared" si="5"/>
        <v>86.197516145792832</v>
      </c>
      <c r="M50" s="7"/>
    </row>
    <row r="51" spans="1:13" ht="15" customHeight="1" x14ac:dyDescent="0.25">
      <c r="A51" s="69" t="s">
        <v>288</v>
      </c>
      <c r="B51" s="70" t="s">
        <v>220</v>
      </c>
      <c r="C51" s="71" t="s">
        <v>289</v>
      </c>
      <c r="D51" s="72">
        <v>14152300</v>
      </c>
      <c r="E51" s="72">
        <v>14152300</v>
      </c>
      <c r="F51" s="72">
        <v>0</v>
      </c>
      <c r="G51" s="72">
        <v>12170163</v>
      </c>
      <c r="H51" s="72">
        <v>12170163</v>
      </c>
      <c r="I51" s="72">
        <v>0</v>
      </c>
      <c r="J51" s="29">
        <f t="shared" si="3"/>
        <v>85.994241218741834</v>
      </c>
      <c r="K51" s="29">
        <f t="shared" si="4"/>
        <v>85.994241218741834</v>
      </c>
      <c r="L51" s="29" t="e">
        <f t="shared" si="5"/>
        <v>#DIV/0!</v>
      </c>
      <c r="M51" s="7"/>
    </row>
    <row r="52" spans="1:13" ht="15" customHeight="1" x14ac:dyDescent="0.25">
      <c r="A52" s="69" t="s">
        <v>290</v>
      </c>
      <c r="B52" s="70" t="s">
        <v>220</v>
      </c>
      <c r="C52" s="71" t="s">
        <v>291</v>
      </c>
      <c r="D52" s="72">
        <v>1854401.15</v>
      </c>
      <c r="E52" s="72">
        <v>1854401.15</v>
      </c>
      <c r="F52" s="72">
        <v>0</v>
      </c>
      <c r="G52" s="72">
        <v>1527244.72</v>
      </c>
      <c r="H52" s="72">
        <v>1527244.72</v>
      </c>
      <c r="I52" s="72">
        <v>0</v>
      </c>
      <c r="J52" s="29">
        <f t="shared" si="3"/>
        <v>82.357839348837771</v>
      </c>
      <c r="K52" s="29">
        <f t="shared" si="4"/>
        <v>82.357839348837771</v>
      </c>
      <c r="L52" s="29" t="e">
        <f t="shared" si="5"/>
        <v>#DIV/0!</v>
      </c>
      <c r="M52" s="7"/>
    </row>
    <row r="53" spans="1:13" ht="15" customHeight="1" x14ac:dyDescent="0.25">
      <c r="A53" s="59" t="s">
        <v>292</v>
      </c>
      <c r="B53" s="60" t="s">
        <v>220</v>
      </c>
      <c r="C53" s="61" t="s">
        <v>293</v>
      </c>
      <c r="D53" s="62">
        <f t="shared" ref="D53:I53" si="14">D54+D55</f>
        <v>3608137.23</v>
      </c>
      <c r="E53" s="62">
        <f t="shared" si="14"/>
        <v>2670137.23</v>
      </c>
      <c r="F53" s="62">
        <f t="shared" si="14"/>
        <v>938000</v>
      </c>
      <c r="G53" s="62">
        <f t="shared" si="14"/>
        <v>802393.29</v>
      </c>
      <c r="H53" s="62">
        <f t="shared" si="14"/>
        <v>193847.66</v>
      </c>
      <c r="I53" s="62">
        <f t="shared" si="14"/>
        <v>608545.63</v>
      </c>
      <c r="J53" s="62">
        <f t="shared" si="3"/>
        <v>22.238436036425369</v>
      </c>
      <c r="K53" s="62">
        <f t="shared" si="4"/>
        <v>7.2598388510541083</v>
      </c>
      <c r="L53" s="62">
        <f t="shared" si="5"/>
        <v>64.876932835820895</v>
      </c>
      <c r="M53" s="7"/>
    </row>
    <row r="54" spans="1:13" ht="15" customHeight="1" x14ac:dyDescent="0.3">
      <c r="A54" s="69" t="s">
        <v>294</v>
      </c>
      <c r="B54" s="70" t="s">
        <v>220</v>
      </c>
      <c r="C54" s="71" t="s">
        <v>295</v>
      </c>
      <c r="D54" s="84">
        <v>2797137.23</v>
      </c>
      <c r="E54" s="72">
        <v>2670137.23</v>
      </c>
      <c r="F54" s="72">
        <v>127000</v>
      </c>
      <c r="G54" s="72">
        <v>298509.25</v>
      </c>
      <c r="H54" s="72">
        <v>193847.66</v>
      </c>
      <c r="I54" s="72">
        <v>104661.59</v>
      </c>
      <c r="J54" s="29">
        <f t="shared" si="3"/>
        <v>10.671955841079702</v>
      </c>
      <c r="K54" s="29">
        <f t="shared" si="4"/>
        <v>7.2598388510541083</v>
      </c>
      <c r="L54" s="29">
        <f t="shared" si="5"/>
        <v>82.410700787401566</v>
      </c>
      <c r="M54" s="7"/>
    </row>
    <row r="55" spans="1:13" ht="25.5" customHeight="1" x14ac:dyDescent="0.25">
      <c r="A55" s="69" t="s">
        <v>296</v>
      </c>
      <c r="B55" s="70" t="s">
        <v>220</v>
      </c>
      <c r="C55" s="71" t="s">
        <v>297</v>
      </c>
      <c r="D55" s="72">
        <v>811000</v>
      </c>
      <c r="E55" s="72">
        <v>0</v>
      </c>
      <c r="F55" s="72">
        <v>811000</v>
      </c>
      <c r="G55" s="72">
        <v>503884.04</v>
      </c>
      <c r="H55" s="72">
        <v>0</v>
      </c>
      <c r="I55" s="72">
        <v>503884.04</v>
      </c>
      <c r="J55" s="29">
        <f t="shared" si="3"/>
        <v>62.131200986436497</v>
      </c>
      <c r="K55" s="29" t="e">
        <f t="shared" si="4"/>
        <v>#DIV/0!</v>
      </c>
      <c r="L55" s="29">
        <f t="shared" si="5"/>
        <v>62.131200986436497</v>
      </c>
      <c r="M55" s="7"/>
    </row>
    <row r="56" spans="1:13" ht="51" customHeight="1" x14ac:dyDescent="0.25">
      <c r="A56" s="59" t="s">
        <v>298</v>
      </c>
      <c r="B56" s="60" t="s">
        <v>220</v>
      </c>
      <c r="C56" s="61" t="s">
        <v>299</v>
      </c>
      <c r="D56" s="62">
        <f t="shared" ref="D56:I56" si="15">D57</f>
        <v>18523</v>
      </c>
      <c r="E56" s="62">
        <v>18523</v>
      </c>
      <c r="F56" s="62">
        <f t="shared" si="15"/>
        <v>0</v>
      </c>
      <c r="G56" s="62">
        <f t="shared" si="15"/>
        <v>18523</v>
      </c>
      <c r="H56" s="62">
        <f t="shared" si="15"/>
        <v>18523</v>
      </c>
      <c r="I56" s="62">
        <f t="shared" si="15"/>
        <v>0</v>
      </c>
      <c r="J56" s="62">
        <f t="shared" si="3"/>
        <v>100</v>
      </c>
      <c r="K56" s="62">
        <f t="shared" si="4"/>
        <v>100</v>
      </c>
      <c r="L56" s="62" t="e">
        <f t="shared" si="5"/>
        <v>#DIV/0!</v>
      </c>
      <c r="M56" s="7"/>
    </row>
    <row r="57" spans="1:13" ht="25.5" customHeight="1" x14ac:dyDescent="0.25">
      <c r="A57" s="69" t="s">
        <v>300</v>
      </c>
      <c r="B57" s="70" t="s">
        <v>220</v>
      </c>
      <c r="C57" s="71" t="s">
        <v>301</v>
      </c>
      <c r="D57" s="72">
        <v>18523</v>
      </c>
      <c r="E57" s="72">
        <v>15823</v>
      </c>
      <c r="F57" s="72">
        <v>0</v>
      </c>
      <c r="G57" s="72">
        <v>18523</v>
      </c>
      <c r="H57" s="72">
        <v>18523</v>
      </c>
      <c r="I57" s="72">
        <v>0</v>
      </c>
      <c r="J57" s="29">
        <f t="shared" si="3"/>
        <v>100</v>
      </c>
      <c r="K57" s="29">
        <f t="shared" si="4"/>
        <v>117.06376793275612</v>
      </c>
      <c r="L57" s="29" t="e">
        <f t="shared" si="5"/>
        <v>#DIV/0!</v>
      </c>
      <c r="M57" s="7"/>
    </row>
    <row r="58" spans="1:13" ht="46.5" customHeight="1" x14ac:dyDescent="0.25">
      <c r="A58" s="59" t="s">
        <v>302</v>
      </c>
      <c r="B58" s="60" t="s">
        <v>220</v>
      </c>
      <c r="C58" s="61" t="s">
        <v>303</v>
      </c>
      <c r="D58" s="62">
        <f t="shared" ref="D58:I58" si="16">D59</f>
        <v>0</v>
      </c>
      <c r="E58" s="62">
        <f t="shared" si="16"/>
        <v>17197600</v>
      </c>
      <c r="F58" s="62">
        <f t="shared" si="16"/>
        <v>5772200</v>
      </c>
      <c r="G58" s="62">
        <f t="shared" si="16"/>
        <v>0</v>
      </c>
      <c r="H58" s="62">
        <f t="shared" si="16"/>
        <v>15925750</v>
      </c>
      <c r="I58" s="62">
        <f t="shared" si="16"/>
        <v>5302372.92</v>
      </c>
      <c r="J58" s="62" t="e">
        <f t="shared" si="3"/>
        <v>#DIV/0!</v>
      </c>
      <c r="K58" s="62">
        <f t="shared" si="4"/>
        <v>92.604491324370841</v>
      </c>
      <c r="L58" s="62">
        <f t="shared" si="5"/>
        <v>91.860519732511008</v>
      </c>
      <c r="M58" s="7"/>
    </row>
    <row r="59" spans="1:13" ht="15" customHeight="1" thickBot="1" x14ac:dyDescent="0.3">
      <c r="A59" s="69" t="s">
        <v>304</v>
      </c>
      <c r="B59" s="70" t="s">
        <v>220</v>
      </c>
      <c r="C59" s="71" t="s">
        <v>305</v>
      </c>
      <c r="D59" s="72"/>
      <c r="E59" s="72">
        <v>17197600</v>
      </c>
      <c r="F59" s="72">
        <v>5772200</v>
      </c>
      <c r="G59" s="72"/>
      <c r="H59" s="72">
        <v>15925750</v>
      </c>
      <c r="I59" s="72">
        <v>5302372.92</v>
      </c>
      <c r="J59" s="29" t="e">
        <f t="shared" si="3"/>
        <v>#DIV/0!</v>
      </c>
      <c r="K59" s="29">
        <f t="shared" si="4"/>
        <v>92.604491324370841</v>
      </c>
      <c r="L59" s="29">
        <f t="shared" si="5"/>
        <v>91.860519732511008</v>
      </c>
      <c r="M59" s="7"/>
    </row>
    <row r="60" spans="1:13" ht="12.95" customHeight="1" thickBo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 x14ac:dyDescent="0.3">
      <c r="A61" s="42" t="s">
        <v>306</v>
      </c>
      <c r="B61" s="43">
        <v>450</v>
      </c>
      <c r="C61" s="44" t="s">
        <v>20</v>
      </c>
      <c r="D61" s="45">
        <f>Доходы!D9-Расходы!D7</f>
        <v>-24676095.410000026</v>
      </c>
      <c r="E61" s="45">
        <f>Доходы!E9-Расходы!E7</f>
        <v>-14659724.160000026</v>
      </c>
      <c r="F61" s="45">
        <f>Доходы!F9-Расходы!F7</f>
        <v>-10016371.25</v>
      </c>
      <c r="G61" s="45">
        <f>Доходы!G9-Расходы!G7</f>
        <v>10221507.549999952</v>
      </c>
      <c r="H61" s="45">
        <f>Доходы!H9-Расходы!H7</f>
        <v>7605196.8999999762</v>
      </c>
      <c r="I61" s="45">
        <f>Доходы!I9-Расходы!I7</f>
        <v>2616310.6499999911</v>
      </c>
      <c r="J61" s="45"/>
      <c r="K61" s="45"/>
      <c r="L61" s="45"/>
      <c r="M61" s="7"/>
    </row>
    <row r="62" spans="1:13" hidden="1" x14ac:dyDescent="0.25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214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H34" sqref="H34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358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307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308</v>
      </c>
      <c r="B7" s="20" t="s">
        <v>309</v>
      </c>
      <c r="C7" s="21" t="s">
        <v>20</v>
      </c>
      <c r="D7" s="22">
        <f>D9+D20</f>
        <v>24676095.41</v>
      </c>
      <c r="E7" s="22">
        <f>E9+E20</f>
        <v>14659724.16</v>
      </c>
      <c r="F7" s="29">
        <v>10016371.25</v>
      </c>
      <c r="G7" s="22">
        <f>G9+G20</f>
        <v>-10221507.550000001</v>
      </c>
      <c r="H7" s="22">
        <f>H9+H20</f>
        <v>-7605196.9000000004</v>
      </c>
      <c r="I7" s="22">
        <f>I9+I20</f>
        <v>-2616310.65</v>
      </c>
      <c r="J7" s="7"/>
    </row>
    <row r="8" spans="1:10" ht="19.5" customHeight="1" x14ac:dyDescent="0.25">
      <c r="A8" s="50" t="s">
        <v>310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311</v>
      </c>
      <c r="B9" s="53" t="s">
        <v>312</v>
      </c>
      <c r="C9" s="28" t="s">
        <v>20</v>
      </c>
      <c r="D9" s="29">
        <f>D11+D14</f>
        <v>1623000</v>
      </c>
      <c r="E9" s="29">
        <f>E11+E14</f>
        <v>1623000</v>
      </c>
      <c r="F9" s="29" t="e">
        <f>F11+F14</f>
        <v>#VALUE!</v>
      </c>
      <c r="G9" s="29">
        <v>-2801000</v>
      </c>
      <c r="H9" s="29">
        <v>-2801000</v>
      </c>
      <c r="I9" s="29"/>
      <c r="J9" s="7"/>
    </row>
    <row r="10" spans="1:10" ht="12.95" customHeight="1" x14ac:dyDescent="0.25">
      <c r="A10" s="54" t="s">
        <v>313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 x14ac:dyDescent="0.25">
      <c r="A11" s="55" t="s">
        <v>314</v>
      </c>
      <c r="B11" s="56" t="s">
        <v>312</v>
      </c>
      <c r="C11" s="57" t="s">
        <v>315</v>
      </c>
      <c r="D11" s="29">
        <v>4424000</v>
      </c>
      <c r="E11" s="29">
        <v>4424000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316</v>
      </c>
      <c r="B12" s="56" t="s">
        <v>312</v>
      </c>
      <c r="C12" s="57" t="s">
        <v>317</v>
      </c>
      <c r="D12" s="29">
        <v>4424000</v>
      </c>
      <c r="E12" s="29">
        <v>4424000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318</v>
      </c>
      <c r="B13" s="56" t="s">
        <v>312</v>
      </c>
      <c r="C13" s="57" t="s">
        <v>319</v>
      </c>
      <c r="D13" s="29">
        <v>4424000</v>
      </c>
      <c r="E13" s="29">
        <v>4424000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320</v>
      </c>
      <c r="B14" s="56" t="s">
        <v>312</v>
      </c>
      <c r="C14" s="57" t="s">
        <v>321</v>
      </c>
      <c r="D14" s="29">
        <v>-2801000</v>
      </c>
      <c r="E14" s="29">
        <v>-2801000</v>
      </c>
      <c r="F14" s="29" t="s">
        <v>21</v>
      </c>
      <c r="G14" s="29">
        <v>-2801000</v>
      </c>
      <c r="H14" s="29">
        <v>-2801000</v>
      </c>
      <c r="I14" s="22" t="s">
        <v>21</v>
      </c>
      <c r="J14" s="7"/>
    </row>
    <row r="15" spans="1:10" ht="38.25" customHeight="1" x14ac:dyDescent="0.25">
      <c r="A15" s="55" t="s">
        <v>322</v>
      </c>
      <c r="B15" s="56" t="s">
        <v>312</v>
      </c>
      <c r="C15" s="57" t="s">
        <v>323</v>
      </c>
      <c r="D15" s="29">
        <v>-2801000</v>
      </c>
      <c r="E15" s="29">
        <v>-2801000</v>
      </c>
      <c r="F15" s="29" t="s">
        <v>21</v>
      </c>
      <c r="G15" s="29">
        <v>-2801000</v>
      </c>
      <c r="H15" s="29">
        <v>-2801000</v>
      </c>
      <c r="I15" s="22" t="s">
        <v>21</v>
      </c>
      <c r="J15" s="7"/>
    </row>
    <row r="16" spans="1:10" ht="38.25" customHeight="1" x14ac:dyDescent="0.25">
      <c r="A16" s="55" t="s">
        <v>324</v>
      </c>
      <c r="B16" s="56" t="s">
        <v>312</v>
      </c>
      <c r="C16" s="57" t="s">
        <v>325</v>
      </c>
      <c r="D16" s="29">
        <v>-2801000</v>
      </c>
      <c r="E16" s="29">
        <v>-2801000</v>
      </c>
      <c r="F16" s="29" t="s">
        <v>21</v>
      </c>
      <c r="G16" s="29">
        <v>-2801000</v>
      </c>
      <c r="H16" s="29">
        <v>-2801000</v>
      </c>
      <c r="I16" s="22" t="s">
        <v>21</v>
      </c>
      <c r="J16" s="7"/>
    </row>
    <row r="17" spans="1:10" ht="38.25" customHeight="1" x14ac:dyDescent="0.25">
      <c r="A17" s="55" t="s">
        <v>326</v>
      </c>
      <c r="B17" s="56" t="s">
        <v>312</v>
      </c>
      <c r="C17" s="57" t="s">
        <v>327</v>
      </c>
      <c r="D17" s="29">
        <v>-2801000</v>
      </c>
      <c r="E17" s="29">
        <v>-2801000</v>
      </c>
      <c r="F17" s="29" t="s">
        <v>21</v>
      </c>
      <c r="G17" s="29">
        <v>-2801000</v>
      </c>
      <c r="H17" s="29">
        <v>-2801000</v>
      </c>
      <c r="I17" s="22" t="s">
        <v>21</v>
      </c>
      <c r="J17" s="7"/>
    </row>
    <row r="18" spans="1:10" ht="24.75" customHeight="1" x14ac:dyDescent="0.25">
      <c r="A18" s="52" t="s">
        <v>328</v>
      </c>
      <c r="B18" s="53" t="s">
        <v>329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313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330</v>
      </c>
      <c r="B20" s="53" t="s">
        <v>331</v>
      </c>
      <c r="C20" s="28" t="s">
        <v>20</v>
      </c>
      <c r="D20" s="29">
        <v>23053095.41</v>
      </c>
      <c r="E20" s="29">
        <v>13036724.16</v>
      </c>
      <c r="F20" s="29">
        <v>10016371.25</v>
      </c>
      <c r="G20" s="29">
        <v>-7420507.5499999998</v>
      </c>
      <c r="H20" s="29">
        <v>-4804196.9000000004</v>
      </c>
      <c r="I20" s="29">
        <v>-2616310.65</v>
      </c>
      <c r="J20" s="7"/>
    </row>
    <row r="21" spans="1:10" ht="25.5" customHeight="1" x14ac:dyDescent="0.25">
      <c r="A21" s="55" t="s">
        <v>332</v>
      </c>
      <c r="B21" s="56" t="s">
        <v>331</v>
      </c>
      <c r="C21" s="57" t="s">
        <v>333</v>
      </c>
      <c r="D21" s="29">
        <v>23053095.41</v>
      </c>
      <c r="E21" s="29">
        <v>13036724.16</v>
      </c>
      <c r="F21" s="29">
        <v>10016371.25</v>
      </c>
      <c r="G21" s="29">
        <v>-7420507.5499999998</v>
      </c>
      <c r="H21" s="29">
        <v>-4804196.9000000004</v>
      </c>
      <c r="I21" s="29">
        <v>-2616310.65</v>
      </c>
      <c r="J21" s="7"/>
    </row>
    <row r="22" spans="1:10" ht="24.75" customHeight="1" x14ac:dyDescent="0.25">
      <c r="A22" s="52" t="s">
        <v>334</v>
      </c>
      <c r="B22" s="53" t="s">
        <v>335</v>
      </c>
      <c r="C22" s="28" t="s">
        <v>20</v>
      </c>
      <c r="D22" s="29">
        <f>D23</f>
        <v>-489381966</v>
      </c>
      <c r="E22" s="29">
        <v>-410381800</v>
      </c>
      <c r="F22" s="29">
        <v>-79000166</v>
      </c>
      <c r="G22" s="22">
        <f>G23</f>
        <v>-445047698.14000005</v>
      </c>
      <c r="H22" s="22">
        <v>-373479038.97000003</v>
      </c>
      <c r="I22" s="22">
        <v>-71568659.170000002</v>
      </c>
      <c r="J22" s="7"/>
    </row>
    <row r="23" spans="1:10" ht="15" customHeight="1" x14ac:dyDescent="0.25">
      <c r="A23" s="55" t="s">
        <v>336</v>
      </c>
      <c r="B23" s="56" t="s">
        <v>335</v>
      </c>
      <c r="C23" s="57" t="s">
        <v>337</v>
      </c>
      <c r="D23" s="29">
        <f>D24</f>
        <v>-489381966</v>
      </c>
      <c r="E23" s="29">
        <v>-410381800</v>
      </c>
      <c r="F23" s="29">
        <v>-79000166</v>
      </c>
      <c r="G23" s="22">
        <f>G24</f>
        <v>-445047698.14000005</v>
      </c>
      <c r="H23" s="22">
        <v>-373479038.97000003</v>
      </c>
      <c r="I23" s="22">
        <v>-71568659.170000002</v>
      </c>
      <c r="J23" s="7"/>
    </row>
    <row r="24" spans="1:10" ht="25.5" customHeight="1" x14ac:dyDescent="0.25">
      <c r="A24" s="55" t="s">
        <v>338</v>
      </c>
      <c r="B24" s="56" t="s">
        <v>335</v>
      </c>
      <c r="C24" s="57" t="s">
        <v>339</v>
      </c>
      <c r="D24" s="29">
        <f>D25+D26</f>
        <v>-489381966</v>
      </c>
      <c r="E24" s="29">
        <v>-410381800</v>
      </c>
      <c r="F24" s="29">
        <v>-79000166</v>
      </c>
      <c r="G24" s="22">
        <f>G25+G26</f>
        <v>-445047698.14000005</v>
      </c>
      <c r="H24" s="22">
        <v>-373479038.97000003</v>
      </c>
      <c r="I24" s="22">
        <v>-71568659.170000002</v>
      </c>
      <c r="J24" s="7"/>
    </row>
    <row r="25" spans="1:10" ht="25.5" customHeight="1" x14ac:dyDescent="0.25">
      <c r="A25" s="55" t="s">
        <v>340</v>
      </c>
      <c r="B25" s="56" t="s">
        <v>335</v>
      </c>
      <c r="C25" s="57" t="s">
        <v>341</v>
      </c>
      <c r="D25" s="29">
        <v>-410381800</v>
      </c>
      <c r="E25" s="29">
        <v>-410381800</v>
      </c>
      <c r="F25" s="29"/>
      <c r="G25" s="22">
        <v>-373479038.97000003</v>
      </c>
      <c r="H25" s="22">
        <v>-373479038.97000003</v>
      </c>
      <c r="I25" s="22"/>
      <c r="J25" s="7"/>
    </row>
    <row r="26" spans="1:10" ht="25.5" customHeight="1" x14ac:dyDescent="0.25">
      <c r="A26" s="55" t="s">
        <v>342</v>
      </c>
      <c r="B26" s="56" t="s">
        <v>335</v>
      </c>
      <c r="C26" s="57" t="s">
        <v>343</v>
      </c>
      <c r="D26" s="29">
        <v>-79000166</v>
      </c>
      <c r="E26" s="29" t="s">
        <v>21</v>
      </c>
      <c r="F26" s="29">
        <v>-79000166</v>
      </c>
      <c r="G26" s="22">
        <v>-71568659.170000002</v>
      </c>
      <c r="H26" s="22" t="s">
        <v>21</v>
      </c>
      <c r="I26" s="22">
        <v>-71568659.170000002</v>
      </c>
      <c r="J26" s="7"/>
    </row>
    <row r="27" spans="1:10" ht="24.75" customHeight="1" x14ac:dyDescent="0.25">
      <c r="A27" s="52" t="s">
        <v>344</v>
      </c>
      <c r="B27" s="53" t="s">
        <v>345</v>
      </c>
      <c r="C27" s="28" t="s">
        <v>20</v>
      </c>
      <c r="D27" s="29">
        <f>D28</f>
        <v>512435061.41000003</v>
      </c>
      <c r="E27" s="29">
        <v>423418524.16000003</v>
      </c>
      <c r="F27" s="29">
        <v>89016537.25</v>
      </c>
      <c r="G27" s="22">
        <f>G28</f>
        <v>437627190.58999997</v>
      </c>
      <c r="H27" s="22">
        <v>368674842.06999999</v>
      </c>
      <c r="I27" s="22">
        <v>68952348.519999996</v>
      </c>
      <c r="J27" s="7"/>
    </row>
    <row r="28" spans="1:10" ht="15" customHeight="1" x14ac:dyDescent="0.25">
      <c r="A28" s="55" t="s">
        <v>346</v>
      </c>
      <c r="B28" s="56" t="s">
        <v>345</v>
      </c>
      <c r="C28" s="57" t="s">
        <v>347</v>
      </c>
      <c r="D28" s="29">
        <f>D29</f>
        <v>512435061.41000003</v>
      </c>
      <c r="E28" s="29">
        <v>423418524.16000003</v>
      </c>
      <c r="F28" s="29">
        <v>89016537.25</v>
      </c>
      <c r="G28" s="22">
        <f>G29</f>
        <v>437627190.58999997</v>
      </c>
      <c r="H28" s="22">
        <v>368674842.06999999</v>
      </c>
      <c r="I28" s="22">
        <v>68952348.519999996</v>
      </c>
      <c r="J28" s="7"/>
    </row>
    <row r="29" spans="1:10" ht="25.5" customHeight="1" x14ac:dyDescent="0.25">
      <c r="A29" s="55" t="s">
        <v>348</v>
      </c>
      <c r="B29" s="56" t="s">
        <v>345</v>
      </c>
      <c r="C29" s="57" t="s">
        <v>349</v>
      </c>
      <c r="D29" s="29">
        <f>D30+D31</f>
        <v>512435061.41000003</v>
      </c>
      <c r="E29" s="29">
        <v>423418524.16000003</v>
      </c>
      <c r="F29" s="29">
        <v>89016537.25</v>
      </c>
      <c r="G29" s="22">
        <f>G30+G31</f>
        <v>437627190.58999997</v>
      </c>
      <c r="H29" s="22">
        <v>368674842.06999999</v>
      </c>
      <c r="I29" s="22">
        <v>68952348.519999996</v>
      </c>
      <c r="J29" s="7"/>
    </row>
    <row r="30" spans="1:10" ht="25.5" customHeight="1" x14ac:dyDescent="0.25">
      <c r="A30" s="55" t="s">
        <v>350</v>
      </c>
      <c r="B30" s="56" t="s">
        <v>345</v>
      </c>
      <c r="C30" s="57" t="s">
        <v>351</v>
      </c>
      <c r="D30" s="29">
        <v>423418524.16000003</v>
      </c>
      <c r="E30" s="29">
        <v>423418524.16000003</v>
      </c>
      <c r="F30" s="29" t="s">
        <v>21</v>
      </c>
      <c r="G30" s="22">
        <v>368674842.06999999</v>
      </c>
      <c r="H30" s="22">
        <v>368674842.06999999</v>
      </c>
      <c r="I30" s="22" t="s">
        <v>21</v>
      </c>
      <c r="J30" s="7"/>
    </row>
    <row r="31" spans="1:10" ht="25.5" customHeight="1" x14ac:dyDescent="0.25">
      <c r="A31" s="55" t="s">
        <v>352</v>
      </c>
      <c r="B31" s="56" t="s">
        <v>345</v>
      </c>
      <c r="C31" s="57" t="s">
        <v>353</v>
      </c>
      <c r="D31" s="29">
        <v>89016537.25</v>
      </c>
      <c r="E31" s="29" t="s">
        <v>21</v>
      </c>
      <c r="F31" s="29">
        <v>89016537.25</v>
      </c>
      <c r="G31" s="22">
        <v>68952348.519999996</v>
      </c>
      <c r="H31" s="22" t="s">
        <v>21</v>
      </c>
      <c r="I31" s="22">
        <v>68952348.519999996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214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2018-12-19T02:52:43Z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